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harts/chart13.xml" ContentType="application/vnd.openxmlformats-officedocument.drawingml.chart+xml"/>
  <Override PartName="/xl/drawings/drawing14.xml" ContentType="application/vnd.openxmlformats-officedocument.drawingml.chartshapes+xml"/>
  <Override PartName="/xl/charts/chart14.xml" ContentType="application/vnd.openxmlformats-officedocument.drawingml.chart+xml"/>
  <Override PartName="/xl/drawings/drawing15.xml" ContentType="application/vnd.openxmlformats-officedocument.drawingml.chartshapes+xml"/>
  <Override PartName="/xl/charts/chart15.xml" ContentType="application/vnd.openxmlformats-officedocument.drawingml.chart+xml"/>
  <Override PartName="/xl/drawings/drawing16.xml" ContentType="application/vnd.openxmlformats-officedocument.drawingml.chartshapes+xml"/>
  <Override PartName="/xl/drawings/drawing17.xml" ContentType="application/vnd.openxmlformats-officedocument.drawing+xml"/>
  <Override PartName="/xl/drawings/drawing1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0" yWindow="105" windowWidth="21075" windowHeight="12345"/>
  </bookViews>
  <sheets>
    <sheet name="Variantenvergleich" sheetId="11" r:id="rId1"/>
    <sheet name="Eingabe Bewertung Kriterien" sheetId="10" r:id="rId2"/>
    <sheet name="Berechnungen" sheetId="12" r:id="rId3"/>
  </sheets>
  <calcPr calcId="145621"/>
</workbook>
</file>

<file path=xl/calcChain.xml><?xml version="1.0" encoding="utf-8"?>
<calcChain xmlns="http://schemas.openxmlformats.org/spreadsheetml/2006/main">
  <c r="C12" i="11" l="1"/>
  <c r="C5" i="11"/>
  <c r="D12" i="11"/>
  <c r="E12" i="11"/>
  <c r="F12" i="11"/>
  <c r="G12" i="11"/>
  <c r="O17" i="10"/>
  <c r="O16" i="10"/>
  <c r="O40" i="10"/>
  <c r="F26" i="10"/>
  <c r="F16" i="10"/>
  <c r="F10" i="10"/>
  <c r="F17" i="10"/>
  <c r="E16" i="10"/>
  <c r="H16" i="10"/>
  <c r="E10" i="12"/>
  <c r="M10" i="12"/>
  <c r="E32" i="12"/>
  <c r="M32" i="12"/>
  <c r="L40" i="10"/>
  <c r="G41" i="12"/>
  <c r="I40" i="10"/>
  <c r="F40" i="10"/>
  <c r="H41" i="12"/>
  <c r="T41" i="12"/>
  <c r="P41" i="12"/>
  <c r="H38" i="12"/>
  <c r="T38" i="12"/>
  <c r="G38" i="12"/>
  <c r="S38" i="12"/>
  <c r="F38" i="12"/>
  <c r="R38" i="12"/>
  <c r="E38" i="12"/>
  <c r="Q38" i="12"/>
  <c r="P38" i="12"/>
  <c r="O38" i="12"/>
  <c r="N38" i="12"/>
  <c r="M38" i="12"/>
  <c r="L38" i="12"/>
  <c r="K38" i="12"/>
  <c r="J38" i="12"/>
  <c r="I38" i="12"/>
  <c r="E41" i="12"/>
  <c r="I41" i="12"/>
  <c r="F41" i="12"/>
  <c r="N41" i="12"/>
  <c r="L41" i="12"/>
  <c r="O37" i="10"/>
  <c r="L37" i="10"/>
  <c r="I37" i="10"/>
  <c r="F37" i="10"/>
  <c r="H10" i="12"/>
  <c r="P10" i="12"/>
  <c r="G10" i="12"/>
  <c r="O10" i="12"/>
  <c r="F10" i="12"/>
  <c r="N10" i="12"/>
  <c r="F16" i="12"/>
  <c r="R16" i="12"/>
  <c r="G16" i="12"/>
  <c r="S16" i="12"/>
  <c r="H16" i="12"/>
  <c r="T16" i="12"/>
  <c r="E16" i="12"/>
  <c r="Q16" i="12"/>
  <c r="N16" i="12"/>
  <c r="O16" i="12"/>
  <c r="P16" i="12"/>
  <c r="M16" i="12"/>
  <c r="K41" i="12"/>
  <c r="S41" i="12"/>
  <c r="O41" i="12"/>
  <c r="G45" i="12"/>
  <c r="O45" i="12"/>
  <c r="G46" i="12"/>
  <c r="O46" i="12"/>
  <c r="G47" i="12"/>
  <c r="O47" i="12"/>
  <c r="G48" i="12"/>
  <c r="O48" i="12"/>
  <c r="G49" i="12"/>
  <c r="O49" i="12"/>
  <c r="O37" i="12"/>
  <c r="J41" i="12"/>
  <c r="R41" i="12"/>
  <c r="Q41" i="12"/>
  <c r="M41" i="12"/>
  <c r="E23" i="12"/>
  <c r="E27" i="12"/>
  <c r="M22" i="12"/>
  <c r="I22" i="10"/>
  <c r="F15" i="12"/>
  <c r="N15" i="12"/>
  <c r="G15" i="12"/>
  <c r="O15" i="12"/>
  <c r="H15" i="12"/>
  <c r="P15" i="12"/>
  <c r="E15" i="12"/>
  <c r="M15" i="12"/>
  <c r="N16" i="10"/>
  <c r="K16" i="10"/>
  <c r="L16" i="10"/>
  <c r="I16" i="10"/>
  <c r="O22" i="10"/>
  <c r="L22" i="10"/>
  <c r="F22" i="10"/>
  <c r="H49" i="12"/>
  <c r="F49" i="12"/>
  <c r="E49" i="12"/>
  <c r="H48" i="12"/>
  <c r="F48" i="12"/>
  <c r="E48" i="12"/>
  <c r="H47" i="12"/>
  <c r="F47" i="12"/>
  <c r="E47" i="12"/>
  <c r="H46" i="12"/>
  <c r="F46" i="12"/>
  <c r="E46" i="12"/>
  <c r="H45" i="12"/>
  <c r="F45" i="12"/>
  <c r="E45" i="12"/>
  <c r="H36" i="12"/>
  <c r="G36" i="12"/>
  <c r="F36" i="12"/>
  <c r="E36" i="12"/>
  <c r="H35" i="12"/>
  <c r="G35" i="12"/>
  <c r="F35" i="12"/>
  <c r="E35" i="12"/>
  <c r="H33" i="12"/>
  <c r="G33" i="12"/>
  <c r="F33" i="12"/>
  <c r="E33" i="12"/>
  <c r="H9" i="12"/>
  <c r="G9" i="12"/>
  <c r="F9" i="12"/>
  <c r="E9" i="12"/>
  <c r="H8" i="12"/>
  <c r="G8" i="12"/>
  <c r="F8" i="12"/>
  <c r="Q22" i="12"/>
  <c r="I26" i="10"/>
  <c r="F27" i="12"/>
  <c r="R22" i="12"/>
  <c r="L26" i="10"/>
  <c r="G27" i="12"/>
  <c r="S22" i="12"/>
  <c r="O26" i="10"/>
  <c r="H27" i="12"/>
  <c r="T22" i="12"/>
  <c r="H23" i="12"/>
  <c r="G23" i="12"/>
  <c r="F23" i="12"/>
  <c r="F31" i="10"/>
  <c r="O31" i="10"/>
  <c r="H32" i="12"/>
  <c r="L31" i="10"/>
  <c r="G32" i="12"/>
  <c r="I31" i="10"/>
  <c r="F32" i="12"/>
  <c r="H17" i="12"/>
  <c r="L17" i="10"/>
  <c r="G17" i="12"/>
  <c r="I17" i="10"/>
  <c r="F17" i="12"/>
  <c r="E17" i="12"/>
  <c r="O10" i="10"/>
  <c r="L10" i="10"/>
  <c r="I10" i="10"/>
  <c r="E8" i="12"/>
  <c r="I45" i="12"/>
  <c r="M45" i="12"/>
  <c r="I48" i="12"/>
  <c r="M48" i="12"/>
  <c r="L45" i="12"/>
  <c r="P45" i="12"/>
  <c r="L48" i="12"/>
  <c r="P48" i="12"/>
  <c r="L49" i="12"/>
  <c r="P49" i="12"/>
  <c r="K45" i="12"/>
  <c r="K48" i="12"/>
  <c r="K49" i="12"/>
  <c r="I49" i="12"/>
  <c r="M49" i="12"/>
  <c r="J45" i="12"/>
  <c r="N45" i="12"/>
  <c r="J48" i="12"/>
  <c r="N48" i="12"/>
  <c r="J49" i="12"/>
  <c r="N49" i="12"/>
  <c r="I36" i="12"/>
  <c r="M36" i="12"/>
  <c r="J36" i="12"/>
  <c r="N36" i="12"/>
  <c r="K36" i="12"/>
  <c r="O36" i="12"/>
  <c r="L36" i="12"/>
  <c r="P36" i="12"/>
  <c r="O32" i="12"/>
  <c r="S32" i="12"/>
  <c r="K32" i="12"/>
  <c r="L10" i="12"/>
  <c r="Q32" i="12"/>
  <c r="I32" i="12"/>
  <c r="P22" i="12"/>
  <c r="L22" i="12"/>
  <c r="N17" i="12"/>
  <c r="R17" i="12"/>
  <c r="J17" i="12"/>
  <c r="K10" i="12"/>
  <c r="P32" i="12"/>
  <c r="T32" i="12"/>
  <c r="L32" i="12"/>
  <c r="O22" i="12"/>
  <c r="K22" i="12"/>
  <c r="N32" i="12"/>
  <c r="R32" i="12"/>
  <c r="J32" i="12"/>
  <c r="J10" i="12"/>
  <c r="N22" i="12"/>
  <c r="J22" i="12"/>
  <c r="Q9" i="12"/>
  <c r="M9" i="12"/>
  <c r="I9" i="12"/>
  <c r="I15" i="12"/>
  <c r="I22" i="12"/>
  <c r="Q33" i="12"/>
  <c r="M33" i="12"/>
  <c r="I33" i="12"/>
  <c r="Q46" i="12"/>
  <c r="Q47" i="12"/>
  <c r="Q37" i="12"/>
  <c r="N8" i="12"/>
  <c r="R8" i="12"/>
  <c r="J8" i="12"/>
  <c r="R9" i="12"/>
  <c r="N9" i="12"/>
  <c r="J9" i="12"/>
  <c r="J15" i="12"/>
  <c r="J16" i="12"/>
  <c r="N33" i="12"/>
  <c r="R33" i="12"/>
  <c r="J33" i="12"/>
  <c r="R35" i="12"/>
  <c r="R34" i="12"/>
  <c r="N35" i="12"/>
  <c r="J35" i="12"/>
  <c r="N46" i="12"/>
  <c r="N47" i="12"/>
  <c r="N37" i="12"/>
  <c r="R46" i="12"/>
  <c r="R47" i="12"/>
  <c r="R37" i="12"/>
  <c r="J46" i="12"/>
  <c r="J47" i="12"/>
  <c r="Q8" i="12"/>
  <c r="M8" i="12"/>
  <c r="I8" i="12"/>
  <c r="I16" i="12"/>
  <c r="O8" i="12"/>
  <c r="S8" i="12"/>
  <c r="K8" i="12"/>
  <c r="O9" i="12"/>
  <c r="S9" i="12"/>
  <c r="K9" i="12"/>
  <c r="K15" i="12"/>
  <c r="K16" i="12"/>
  <c r="O33" i="12"/>
  <c r="S33" i="12"/>
  <c r="K33" i="12"/>
  <c r="O35" i="12"/>
  <c r="S35" i="12"/>
  <c r="S34" i="12"/>
  <c r="K35" i="12"/>
  <c r="S46" i="12"/>
  <c r="K46" i="12"/>
  <c r="S47" i="12"/>
  <c r="K47" i="12"/>
  <c r="I10" i="12"/>
  <c r="Q17" i="12"/>
  <c r="M17" i="12"/>
  <c r="I17" i="12"/>
  <c r="M35" i="12"/>
  <c r="Q35" i="12"/>
  <c r="Q34" i="12"/>
  <c r="I35" i="12"/>
  <c r="M46" i="12"/>
  <c r="I46" i="12"/>
  <c r="M47" i="12"/>
  <c r="I47" i="12"/>
  <c r="P8" i="12"/>
  <c r="T8" i="12"/>
  <c r="L8" i="12"/>
  <c r="T9" i="12"/>
  <c r="P9" i="12"/>
  <c r="L9" i="12"/>
  <c r="L15" i="12"/>
  <c r="L16" i="12"/>
  <c r="P35" i="12"/>
  <c r="T35" i="12"/>
  <c r="T34" i="12"/>
  <c r="L35" i="12"/>
  <c r="T46" i="12"/>
  <c r="T47" i="12"/>
  <c r="T37" i="12"/>
  <c r="P46" i="12"/>
  <c r="P47" i="12"/>
  <c r="P37" i="12"/>
  <c r="L46" i="12"/>
  <c r="L47" i="12"/>
  <c r="T33" i="12"/>
  <c r="T31" i="12"/>
  <c r="P33" i="12"/>
  <c r="L33" i="12"/>
  <c r="I37" i="12"/>
  <c r="D19" i="11"/>
  <c r="I7" i="12"/>
  <c r="D16" i="11"/>
  <c r="I34" i="12"/>
  <c r="D18" i="11"/>
  <c r="D15" i="11" s="1"/>
  <c r="I31" i="12"/>
  <c r="D17" i="11"/>
  <c r="J34" i="12"/>
  <c r="K34" i="12"/>
  <c r="P34" i="12"/>
  <c r="E55" i="11"/>
  <c r="N34" i="12"/>
  <c r="F45" i="11"/>
  <c r="L31" i="12"/>
  <c r="F32" i="11"/>
  <c r="M34" i="12"/>
  <c r="F40" i="11"/>
  <c r="R7" i="12"/>
  <c r="C66" i="11"/>
  <c r="M37" i="12"/>
  <c r="C41" i="11"/>
  <c r="L34" i="12"/>
  <c r="D33" i="11"/>
  <c r="O34" i="12"/>
  <c r="E50" i="11"/>
  <c r="J37" i="12"/>
  <c r="D24" i="11"/>
  <c r="J7" i="12"/>
  <c r="D21" i="11"/>
  <c r="D23" i="11"/>
  <c r="J31" i="12"/>
  <c r="D22" i="11"/>
  <c r="D20" i="11" s="1"/>
  <c r="C24" i="11"/>
  <c r="C21" i="11"/>
  <c r="C20" i="11" s="1"/>
  <c r="C22" i="11"/>
  <c r="C23" i="11"/>
  <c r="F33" i="11"/>
  <c r="D78" i="11"/>
  <c r="D75" i="11" s="1"/>
  <c r="E78" i="11"/>
  <c r="C78" i="11"/>
  <c r="F78" i="11"/>
  <c r="G78" i="11"/>
  <c r="D73" i="11"/>
  <c r="E73" i="11"/>
  <c r="C73" i="11"/>
  <c r="F73" i="11"/>
  <c r="G73" i="11"/>
  <c r="Q7" i="12"/>
  <c r="D61" i="11"/>
  <c r="N7" i="12"/>
  <c r="F43" i="11"/>
  <c r="K31" i="12"/>
  <c r="D63" i="11"/>
  <c r="E63" i="11"/>
  <c r="C63" i="11"/>
  <c r="G63" i="11"/>
  <c r="F63" i="11"/>
  <c r="P31" i="12"/>
  <c r="C55" i="11"/>
  <c r="K37" i="12"/>
  <c r="E29" i="11"/>
  <c r="F23" i="11"/>
  <c r="G23" i="11"/>
  <c r="E23" i="11"/>
  <c r="M7" i="12"/>
  <c r="D38" i="11"/>
  <c r="D37" i="11" s="1"/>
  <c r="R31" i="12"/>
  <c r="M31" i="12"/>
  <c r="S31" i="12"/>
  <c r="F28" i="11"/>
  <c r="F25" i="11" s="1"/>
  <c r="D28" i="11"/>
  <c r="E28" i="11"/>
  <c r="C28" i="11"/>
  <c r="G28" i="11"/>
  <c r="G25" i="11" s="1"/>
  <c r="D68" i="11"/>
  <c r="E68" i="11"/>
  <c r="C68" i="11"/>
  <c r="F68" i="11"/>
  <c r="G68" i="11"/>
  <c r="D77" i="11"/>
  <c r="E77" i="11"/>
  <c r="G77" i="11"/>
  <c r="G75" i="11" s="1"/>
  <c r="F77" i="11"/>
  <c r="C77" i="11"/>
  <c r="L37" i="12"/>
  <c r="D34" i="11"/>
  <c r="D30" i="11" s="1"/>
  <c r="C16" i="11"/>
  <c r="D45" i="11"/>
  <c r="N31" i="12"/>
  <c r="Q31" i="12"/>
  <c r="O31" i="12"/>
  <c r="G24" i="11"/>
  <c r="G22" i="11"/>
  <c r="G21" i="11"/>
  <c r="G20" i="11" s="1"/>
  <c r="E32" i="11"/>
  <c r="C45" i="11"/>
  <c r="E45" i="11"/>
  <c r="E42" i="11" s="1"/>
  <c r="D32" i="11"/>
  <c r="G45" i="11"/>
  <c r="G32" i="11"/>
  <c r="G55" i="11"/>
  <c r="G52" i="11" s="1"/>
  <c r="C32" i="11"/>
  <c r="F55" i="11"/>
  <c r="D55" i="11"/>
  <c r="G33" i="11"/>
  <c r="G30" i="11" s="1"/>
  <c r="F24" i="11"/>
  <c r="F21" i="11"/>
  <c r="F22" i="11"/>
  <c r="F20" i="11"/>
  <c r="C18" i="11"/>
  <c r="G40" i="11"/>
  <c r="E18" i="11"/>
  <c r="C40" i="11"/>
  <c r="C37" i="11" s="1"/>
  <c r="E40" i="11"/>
  <c r="G18" i="11"/>
  <c r="F18" i="11"/>
  <c r="D40" i="11"/>
  <c r="D50" i="11"/>
  <c r="F50" i="11"/>
  <c r="E33" i="11"/>
  <c r="C50" i="11"/>
  <c r="C47" i="11" s="1"/>
  <c r="C33" i="11"/>
  <c r="G50" i="11"/>
  <c r="E49" i="11"/>
  <c r="F49" i="11"/>
  <c r="C49" i="11"/>
  <c r="D49" i="11"/>
  <c r="G49" i="11"/>
  <c r="C17" i="11"/>
  <c r="C15" i="11" s="1"/>
  <c r="E17" i="11"/>
  <c r="F17" i="11"/>
  <c r="G17" i="11"/>
  <c r="E39" i="11"/>
  <c r="E37" i="11" s="1"/>
  <c r="F39" i="11"/>
  <c r="C39" i="11"/>
  <c r="G39" i="11"/>
  <c r="D39" i="11"/>
  <c r="E44" i="11"/>
  <c r="F44" i="11"/>
  <c r="C44" i="11"/>
  <c r="D44" i="11"/>
  <c r="G44" i="11"/>
  <c r="G16" i="11"/>
  <c r="E16" i="11"/>
  <c r="F16" i="11"/>
  <c r="F15" i="11" s="1"/>
  <c r="D67" i="11"/>
  <c r="E67" i="11"/>
  <c r="G67" i="11"/>
  <c r="F67" i="11"/>
  <c r="C67" i="11"/>
  <c r="E21" i="11"/>
  <c r="D72" i="11"/>
  <c r="G72" i="11"/>
  <c r="E72" i="11"/>
  <c r="F72" i="11"/>
  <c r="C72" i="11"/>
  <c r="F61" i="11"/>
  <c r="F60" i="11" s="1"/>
  <c r="D62" i="11"/>
  <c r="E62" i="11"/>
  <c r="G62" i="11"/>
  <c r="F62" i="11"/>
  <c r="C62" i="11"/>
  <c r="E22" i="11"/>
  <c r="E38" i="11"/>
  <c r="F38" i="11"/>
  <c r="F37" i="11" s="1"/>
  <c r="C38" i="11"/>
  <c r="E54" i="11"/>
  <c r="F54" i="11"/>
  <c r="C54" i="11"/>
  <c r="G54" i="11"/>
  <c r="D54" i="11"/>
  <c r="F27" i="11"/>
  <c r="D27" i="11"/>
  <c r="D25" i="11" s="1"/>
  <c r="C27" i="11"/>
  <c r="G27" i="11"/>
  <c r="E27" i="11"/>
  <c r="D41" i="11"/>
  <c r="E41" i="11"/>
  <c r="C34" i="11"/>
  <c r="G34" i="11"/>
  <c r="F34" i="11"/>
  <c r="F30" i="11" s="1"/>
  <c r="G29" i="11"/>
  <c r="E34" i="11"/>
  <c r="G69" i="11"/>
  <c r="F69" i="11"/>
  <c r="C56" i="11"/>
  <c r="D56" i="11"/>
  <c r="G56" i="11"/>
  <c r="G64" i="11"/>
  <c r="D64" i="11"/>
  <c r="D60" i="11" s="1"/>
  <c r="C64" i="11"/>
  <c r="E64" i="11"/>
  <c r="F64" i="11"/>
  <c r="S37" i="12"/>
  <c r="E74" i="11"/>
  <c r="E70" i="11" s="1"/>
  <c r="G19" i="11"/>
  <c r="G15" i="11" s="1"/>
  <c r="F19" i="11"/>
  <c r="E46" i="11"/>
  <c r="F46" i="11"/>
  <c r="F42" i="11"/>
  <c r="C46" i="11"/>
  <c r="D46" i="11"/>
  <c r="G46" i="11"/>
  <c r="F79" i="11"/>
  <c r="F75" i="11" s="1"/>
  <c r="D79" i="11"/>
  <c r="G79" i="11"/>
  <c r="C79" i="11"/>
  <c r="E79" i="11"/>
  <c r="E51" i="11"/>
  <c r="F51" i="11"/>
  <c r="D51" i="11"/>
  <c r="G51" i="11"/>
  <c r="G47" i="11" s="1"/>
  <c r="C51" i="11"/>
  <c r="E56" i="11"/>
  <c r="E19" i="11"/>
  <c r="E15" i="11"/>
  <c r="F41" i="11"/>
  <c r="C29" i="11"/>
  <c r="C19" i="11"/>
  <c r="E24" i="11"/>
  <c r="E20" i="11"/>
  <c r="G41" i="11"/>
  <c r="E69" i="11"/>
  <c r="D29" i="11"/>
  <c r="C69" i="11"/>
  <c r="C65" i="11" s="1"/>
  <c r="F56" i="11"/>
  <c r="F29" i="11"/>
  <c r="D69" i="11"/>
  <c r="G66" i="11"/>
  <c r="F66" i="11"/>
  <c r="F65" i="11"/>
  <c r="G61" i="11"/>
  <c r="E66" i="11"/>
  <c r="D66" i="11"/>
  <c r="G38" i="11"/>
  <c r="G37" i="11" s="1"/>
  <c r="C61" i="11"/>
  <c r="C60" i="11" s="1"/>
  <c r="E61" i="11"/>
  <c r="E60" i="11"/>
  <c r="E43" i="11"/>
  <c r="C43" i="11"/>
  <c r="G43" i="11"/>
  <c r="D43" i="11"/>
  <c r="D42" i="11" s="1"/>
  <c r="O17" i="12"/>
  <c r="O7" i="12"/>
  <c r="S17" i="12"/>
  <c r="S7" i="12"/>
  <c r="K17" i="12"/>
  <c r="K7" i="12"/>
  <c r="P17" i="12"/>
  <c r="P7" i="12"/>
  <c r="G53" i="11"/>
  <c r="L17" i="12"/>
  <c r="L7" i="12"/>
  <c r="C31" i="11"/>
  <c r="C30" i="11" s="1"/>
  <c r="G31" i="11"/>
  <c r="T17" i="12"/>
  <c r="T7" i="12"/>
  <c r="D65" i="11"/>
  <c r="G65" i="11"/>
  <c r="G74" i="11"/>
  <c r="D74" i="11"/>
  <c r="C42" i="11"/>
  <c r="E65" i="11"/>
  <c r="F74" i="11"/>
  <c r="C74" i="11"/>
  <c r="G60" i="11"/>
  <c r="G42" i="11"/>
  <c r="D53" i="11"/>
  <c r="D52" i="11" s="1"/>
  <c r="G26" i="11"/>
  <c r="C26" i="11"/>
  <c r="C25" i="11" s="1"/>
  <c r="F26" i="11"/>
  <c r="E26" i="11"/>
  <c r="E25" i="11" s="1"/>
  <c r="D26" i="11"/>
  <c r="F71" i="11"/>
  <c r="F70" i="11" s="1"/>
  <c r="E71" i="11"/>
  <c r="G71" i="11"/>
  <c r="G70" i="11" s="1"/>
  <c r="C71" i="11"/>
  <c r="D71" i="11"/>
  <c r="F48" i="11"/>
  <c r="F47" i="11"/>
  <c r="C48" i="11"/>
  <c r="D48" i="11"/>
  <c r="D47" i="11"/>
  <c r="G48" i="11"/>
  <c r="E48" i="11"/>
  <c r="E47" i="11"/>
  <c r="F31" i="11"/>
  <c r="E53" i="11"/>
  <c r="E52" i="11"/>
  <c r="E31" i="11"/>
  <c r="E30" i="11"/>
  <c r="F53" i="11"/>
  <c r="F52" i="11"/>
  <c r="D31" i="11"/>
  <c r="C53" i="11"/>
  <c r="C52" i="11"/>
  <c r="G76" i="11"/>
  <c r="C76" i="11"/>
  <c r="C75" i="11"/>
  <c r="D76" i="11"/>
  <c r="E76" i="11"/>
  <c r="E75" i="11"/>
  <c r="F76" i="11"/>
  <c r="D70" i="11"/>
  <c r="C70" i="11"/>
</calcChain>
</file>

<file path=xl/sharedStrings.xml><?xml version="1.0" encoding="utf-8"?>
<sst xmlns="http://schemas.openxmlformats.org/spreadsheetml/2006/main" count="242" uniqueCount="130">
  <si>
    <t>1. Umwelt- und Ressourcenschutz</t>
  </si>
  <si>
    <t xml:space="preserve">3. Ökonomische Ziele </t>
  </si>
  <si>
    <t>4. Soziale Ziele</t>
  </si>
  <si>
    <t>5. Technische Ziele</t>
  </si>
  <si>
    <t>2. Platzbedarf</t>
  </si>
  <si>
    <t>Unterziel</t>
  </si>
  <si>
    <t>Relevanz</t>
  </si>
  <si>
    <t>Wert</t>
  </si>
  <si>
    <t>Bewertungskriterien ( = Attribute)</t>
  </si>
  <si>
    <t>Ziel</t>
  </si>
  <si>
    <t>a) betriebs- und volkswirtschaftliche Kostenoptimierung</t>
  </si>
  <si>
    <t>Nährstoffe</t>
  </si>
  <si>
    <t>Energie</t>
  </si>
  <si>
    <t>Kohlenstoff</t>
  </si>
  <si>
    <t>Wasser</t>
  </si>
  <si>
    <t>Mikroschadstoffe</t>
  </si>
  <si>
    <t>Ammonium</t>
  </si>
  <si>
    <t>hygienische Belastungen</t>
  </si>
  <si>
    <t>ASF fein</t>
  </si>
  <si>
    <r>
      <t xml:space="preserve">a) </t>
    </r>
    <r>
      <rPr>
        <b/>
        <sz val="12"/>
        <color theme="1"/>
        <rFont val="Arial"/>
        <family val="2"/>
      </rPr>
      <t>Gewässerschutz</t>
    </r>
  </si>
  <si>
    <r>
      <t xml:space="preserve">1. a) Vermeidung des Eintrags von Nährstoffen: </t>
    </r>
    <r>
      <rPr>
        <b/>
        <sz val="12"/>
        <color theme="1"/>
        <rFont val="Arial"/>
        <family val="2"/>
      </rPr>
      <t>N</t>
    </r>
  </si>
  <si>
    <r>
      <t>1. b) Vermeidung des Eintrags von Nährstoffen:</t>
    </r>
    <r>
      <rPr>
        <b/>
        <sz val="12"/>
        <color theme="1"/>
        <rFont val="Arial"/>
        <family val="2"/>
      </rPr>
      <t xml:space="preserve"> P</t>
    </r>
  </si>
  <si>
    <r>
      <t xml:space="preserve">2. Vermeidung des Eintrags </t>
    </r>
    <r>
      <rPr>
        <b/>
        <sz val="12"/>
        <color theme="1"/>
        <rFont val="Arial"/>
        <family val="2"/>
      </rPr>
      <t>ökotoxikologischer Stoffe</t>
    </r>
  </si>
  <si>
    <r>
      <t xml:space="preserve">b) </t>
    </r>
    <r>
      <rPr>
        <b/>
        <sz val="12"/>
        <color theme="1"/>
        <rFont val="Arial"/>
        <family val="2"/>
      </rPr>
      <t>Bodenschutz / Grundwasser</t>
    </r>
  </si>
  <si>
    <r>
      <t xml:space="preserve">Vermeidung des Eintrags </t>
    </r>
    <r>
      <rPr>
        <b/>
        <sz val="12"/>
        <color theme="1"/>
        <rFont val="Arial"/>
        <family val="2"/>
      </rPr>
      <t>ökotoxikologischer Stoffe</t>
    </r>
  </si>
  <si>
    <r>
      <t xml:space="preserve">c) </t>
    </r>
    <r>
      <rPr>
        <b/>
        <sz val="12"/>
        <color theme="1"/>
        <rFont val="Arial"/>
        <family val="2"/>
      </rPr>
      <t>Klimaschutz</t>
    </r>
  </si>
  <si>
    <r>
      <t>Vermeidung der Emission</t>
    </r>
    <r>
      <rPr>
        <b/>
        <sz val="12"/>
        <color theme="1"/>
        <rFont val="Arial"/>
        <family val="2"/>
      </rPr>
      <t xml:space="preserve"> klimarelevanter Gase</t>
    </r>
  </si>
  <si>
    <r>
      <t xml:space="preserve">d) </t>
    </r>
    <r>
      <rPr>
        <b/>
        <sz val="12"/>
        <color theme="1"/>
        <rFont val="Arial"/>
        <family val="2"/>
      </rPr>
      <t>Ressourcen-effizienz</t>
    </r>
  </si>
  <si>
    <r>
      <t xml:space="preserve">1. </t>
    </r>
    <r>
      <rPr>
        <b/>
        <sz val="12"/>
        <color theme="1"/>
        <rFont val="Arial"/>
        <family val="2"/>
      </rPr>
      <t>Ressourcenrückgewinnung</t>
    </r>
  </si>
  <si>
    <r>
      <t xml:space="preserve">2. Vermeidung </t>
    </r>
    <r>
      <rPr>
        <b/>
        <sz val="12"/>
        <color theme="1"/>
        <rFont val="Arial"/>
        <family val="2"/>
      </rPr>
      <t>Ressourcenverbrauch</t>
    </r>
    <r>
      <rPr>
        <sz val="12"/>
        <color theme="1"/>
        <rFont val="Arial"/>
        <family val="2"/>
      </rPr>
      <t xml:space="preserve">: a) </t>
    </r>
    <r>
      <rPr>
        <b/>
        <sz val="12"/>
        <color theme="1"/>
        <rFont val="Arial"/>
        <family val="2"/>
      </rPr>
      <t>Bau</t>
    </r>
  </si>
  <si>
    <r>
      <t xml:space="preserve">2. Vermeidung </t>
    </r>
    <r>
      <rPr>
        <b/>
        <sz val="12"/>
        <color theme="1"/>
        <rFont val="Arial"/>
        <family val="2"/>
      </rPr>
      <t>Ressourcenverbrauch:</t>
    </r>
    <r>
      <rPr>
        <sz val="12"/>
        <color theme="1"/>
        <rFont val="Arial"/>
        <family val="2"/>
      </rPr>
      <t xml:space="preserve"> b) </t>
    </r>
    <r>
      <rPr>
        <b/>
        <sz val="12"/>
        <color theme="1"/>
        <rFont val="Arial"/>
        <family val="2"/>
      </rPr>
      <t>Betrieb</t>
    </r>
    <r>
      <rPr>
        <sz val="12"/>
        <color theme="1"/>
        <rFont val="Arial"/>
        <family val="2"/>
      </rPr>
      <t xml:space="preserve"> </t>
    </r>
  </si>
  <si>
    <r>
      <t xml:space="preserve">a) </t>
    </r>
    <r>
      <rPr>
        <b/>
        <sz val="12"/>
        <color theme="1"/>
        <rFont val="Arial"/>
        <family val="2"/>
      </rPr>
      <t>Akzeptanz</t>
    </r>
  </si>
  <si>
    <r>
      <t xml:space="preserve">c) </t>
    </r>
    <r>
      <rPr>
        <b/>
        <sz val="12"/>
        <color theme="1"/>
        <rFont val="Arial"/>
        <family val="2"/>
      </rPr>
      <t>Schaffung</t>
    </r>
    <r>
      <rPr>
        <sz val="12"/>
        <color theme="1"/>
        <rFont val="Arial"/>
        <family val="2"/>
      </rPr>
      <t xml:space="preserve"> von </t>
    </r>
    <r>
      <rPr>
        <b/>
        <sz val="12"/>
        <color theme="1"/>
        <rFont val="Arial"/>
        <family val="2"/>
      </rPr>
      <t>Umweltbewusstsein</t>
    </r>
  </si>
  <si>
    <r>
      <rPr>
        <b/>
        <sz val="12"/>
        <color theme="1"/>
        <rFont val="Arial"/>
        <family val="2"/>
      </rPr>
      <t xml:space="preserve">Umweltbewusster Umgang </t>
    </r>
    <r>
      <rPr>
        <sz val="12"/>
        <color theme="1"/>
        <rFont val="Arial"/>
        <family val="2"/>
      </rPr>
      <t>mit Wasser, Energie, Ressourcen</t>
    </r>
  </si>
  <si>
    <r>
      <t xml:space="preserve">a) </t>
    </r>
    <r>
      <rPr>
        <b/>
        <sz val="12"/>
        <color theme="1"/>
        <rFont val="Arial"/>
        <family val="2"/>
      </rPr>
      <t>Betriebssicherheit</t>
    </r>
    <r>
      <rPr>
        <sz val="12"/>
        <color theme="1"/>
        <rFont val="Arial"/>
        <family val="2"/>
      </rPr>
      <t xml:space="preserve"> </t>
    </r>
    <r>
      <rPr>
        <b/>
        <sz val="12"/>
        <color theme="1"/>
        <rFont val="Arial"/>
        <family val="2"/>
      </rPr>
      <t>/Robustheit</t>
    </r>
  </si>
  <si>
    <r>
      <t xml:space="preserve">1. </t>
    </r>
    <r>
      <rPr>
        <b/>
        <sz val="12"/>
        <color theme="1"/>
        <rFont val="Arial"/>
        <family val="2"/>
      </rPr>
      <t xml:space="preserve">Prozessstabilität </t>
    </r>
    <r>
      <rPr>
        <sz val="12"/>
        <color theme="1"/>
        <rFont val="Arial"/>
        <family val="2"/>
      </rPr>
      <t>(Einzeltechnologie)</t>
    </r>
  </si>
  <si>
    <r>
      <t xml:space="preserve">3. Auswirkungen bei Versagen </t>
    </r>
    <r>
      <rPr>
        <b/>
        <sz val="12"/>
        <color theme="1"/>
        <rFont val="Arial"/>
        <family val="2"/>
      </rPr>
      <t>(Systemresilienz)</t>
    </r>
  </si>
  <si>
    <r>
      <t>4.</t>
    </r>
    <r>
      <rPr>
        <b/>
        <sz val="12"/>
        <color theme="1"/>
        <rFont val="Arial"/>
        <family val="2"/>
      </rPr>
      <t xml:space="preserve"> Know-How Verfügbarkeit </t>
    </r>
    <r>
      <rPr>
        <sz val="12"/>
        <color theme="1"/>
        <rFont val="Arial"/>
        <family val="2"/>
      </rPr>
      <t>(Stand der Technik)</t>
    </r>
  </si>
  <si>
    <r>
      <t xml:space="preserve">b) </t>
    </r>
    <r>
      <rPr>
        <b/>
        <sz val="12"/>
        <color theme="1"/>
        <rFont val="Arial"/>
        <family val="2"/>
      </rPr>
      <t>Anpassungsfähigkeit / Erweiterbarkeit</t>
    </r>
  </si>
  <si>
    <r>
      <t xml:space="preserve">1. </t>
    </r>
    <r>
      <rPr>
        <b/>
        <sz val="12"/>
        <color theme="1"/>
        <rFont val="Arial"/>
        <family val="2"/>
      </rPr>
      <t xml:space="preserve">Flexibilität </t>
    </r>
    <r>
      <rPr>
        <sz val="12"/>
        <color theme="1"/>
        <rFont val="Arial"/>
        <family val="2"/>
      </rPr>
      <t>hinsichtlich sich ändernder Randbedingungen</t>
    </r>
  </si>
  <si>
    <r>
      <t xml:space="preserve">c) </t>
    </r>
    <r>
      <rPr>
        <b/>
        <sz val="12"/>
        <color theme="1"/>
        <rFont val="Arial"/>
        <family val="2"/>
      </rPr>
      <t>Integrierbarkeit</t>
    </r>
  </si>
  <si>
    <r>
      <t xml:space="preserve">1. </t>
    </r>
    <r>
      <rPr>
        <b/>
        <sz val="12"/>
        <rFont val="Arial"/>
        <family val="2"/>
      </rPr>
      <t>Unabhängigkeit von anderen Infrastrukturen</t>
    </r>
  </si>
  <si>
    <r>
      <t xml:space="preserve">3. </t>
    </r>
    <r>
      <rPr>
        <b/>
        <sz val="12"/>
        <color theme="1"/>
        <rFont val="Arial"/>
        <family val="2"/>
      </rPr>
      <t>Synergiepotenzial</t>
    </r>
    <r>
      <rPr>
        <sz val="12"/>
        <color theme="1"/>
        <rFont val="Arial"/>
        <family val="2"/>
      </rPr>
      <t xml:space="preserve"> (z.B. mit Biomüllentsorgung)</t>
    </r>
  </si>
  <si>
    <t>Energiebedarf</t>
  </si>
  <si>
    <t>Wasserbedarf</t>
  </si>
  <si>
    <r>
      <t>Flexibilität</t>
    </r>
    <r>
      <rPr>
        <sz val="12"/>
        <color theme="1"/>
        <rFont val="Arial"/>
        <family val="2"/>
      </rPr>
      <t xml:space="preserve"> (Anteil sunk costs)</t>
    </r>
  </si>
  <si>
    <t>1. Robustheit</t>
  </si>
  <si>
    <t xml:space="preserve"> 2. Anteil zentral überwachter/überwachbarer Komponenten</t>
  </si>
  <si>
    <t>Chemikalienbedarf</t>
  </si>
  <si>
    <t>1. Systemgröße (angeschlossenen EW Gesamtsystems)</t>
  </si>
  <si>
    <t>2. Risiko des Ausfalls bei Ausfall einer Teilkomponente</t>
  </si>
  <si>
    <t>3. „Gefährlichkeit“ im Versagenszustand (Hygiene)</t>
  </si>
  <si>
    <t>Hauptziele</t>
  </si>
  <si>
    <t>gleich gewichtet</t>
  </si>
  <si>
    <t>ökonomisch</t>
  </si>
  <si>
    <t>ökologisch</t>
  </si>
  <si>
    <t>sozial-ökologisch</t>
  </si>
  <si>
    <t>technisch</t>
  </si>
  <si>
    <t>3. Ökonomische Ziele</t>
  </si>
  <si>
    <t>Gewichtungen (%)</t>
  </si>
  <si>
    <t>Flexibilität (Anteil sunk costs)</t>
  </si>
  <si>
    <r>
      <t xml:space="preserve">a) </t>
    </r>
    <r>
      <rPr>
        <b/>
        <sz val="10"/>
        <color theme="1"/>
        <rFont val="Arial"/>
        <family val="2"/>
      </rPr>
      <t>Gewässerschutz</t>
    </r>
  </si>
  <si>
    <r>
      <t xml:space="preserve">1. a) Vermeidung des Eintrags von Nährstoffen: </t>
    </r>
    <r>
      <rPr>
        <b/>
        <sz val="10"/>
        <color theme="1"/>
        <rFont val="Arial"/>
        <family val="2"/>
      </rPr>
      <t>N</t>
    </r>
  </si>
  <si>
    <r>
      <t>1. b) Vermeidung des Eintrags von Nährstoffen:</t>
    </r>
    <r>
      <rPr>
        <b/>
        <sz val="10"/>
        <color theme="1"/>
        <rFont val="Arial"/>
        <family val="2"/>
      </rPr>
      <t xml:space="preserve"> P</t>
    </r>
  </si>
  <si>
    <r>
      <t xml:space="preserve">2. Vermeidung des Eintrags </t>
    </r>
    <r>
      <rPr>
        <b/>
        <sz val="10"/>
        <color theme="1"/>
        <rFont val="Arial"/>
        <family val="2"/>
      </rPr>
      <t>ökotoxikologischer Stoffe</t>
    </r>
  </si>
  <si>
    <r>
      <t xml:space="preserve">Vermeidung des Eintrags </t>
    </r>
    <r>
      <rPr>
        <b/>
        <sz val="10"/>
        <color theme="1"/>
        <rFont val="Arial"/>
        <family val="2"/>
      </rPr>
      <t>ökotoxikologischer Stoffe</t>
    </r>
  </si>
  <si>
    <r>
      <t xml:space="preserve">c) </t>
    </r>
    <r>
      <rPr>
        <b/>
        <sz val="10"/>
        <color theme="1"/>
        <rFont val="Arial"/>
        <family val="2"/>
      </rPr>
      <t>Klimaschutz</t>
    </r>
  </si>
  <si>
    <r>
      <t>Vermeidung der Emission</t>
    </r>
    <r>
      <rPr>
        <b/>
        <sz val="10"/>
        <color theme="1"/>
        <rFont val="Arial"/>
        <family val="2"/>
      </rPr>
      <t xml:space="preserve"> klimarelevanter Gase</t>
    </r>
  </si>
  <si>
    <r>
      <t xml:space="preserve">d) </t>
    </r>
    <r>
      <rPr>
        <b/>
        <sz val="10"/>
        <color theme="1"/>
        <rFont val="Arial"/>
        <family val="2"/>
      </rPr>
      <t>Ressourcen-effizienz</t>
    </r>
  </si>
  <si>
    <r>
      <t xml:space="preserve">1. </t>
    </r>
    <r>
      <rPr>
        <b/>
        <sz val="10"/>
        <color theme="1"/>
        <rFont val="Arial"/>
        <family val="2"/>
      </rPr>
      <t>Ressourcenrückgewinnung</t>
    </r>
  </si>
  <si>
    <r>
      <t xml:space="preserve">a) </t>
    </r>
    <r>
      <rPr>
        <b/>
        <sz val="10"/>
        <color theme="1"/>
        <rFont val="Arial"/>
        <family val="2"/>
      </rPr>
      <t>Akzeptanz</t>
    </r>
  </si>
  <si>
    <r>
      <t xml:space="preserve">1. </t>
    </r>
    <r>
      <rPr>
        <b/>
        <sz val="10"/>
        <color theme="1"/>
        <rFont val="Arial"/>
        <family val="2"/>
      </rPr>
      <t>Komfort</t>
    </r>
    <r>
      <rPr>
        <sz val="10"/>
        <color theme="1"/>
        <rFont val="Arial"/>
        <family val="2"/>
      </rPr>
      <t xml:space="preserve"> für Endnutzer / "Wohlbefinden"</t>
    </r>
  </si>
  <si>
    <r>
      <t xml:space="preserve">c) </t>
    </r>
    <r>
      <rPr>
        <b/>
        <sz val="10"/>
        <color theme="1"/>
        <rFont val="Arial"/>
        <family val="2"/>
      </rPr>
      <t>Schaffung</t>
    </r>
    <r>
      <rPr>
        <sz val="10"/>
        <color theme="1"/>
        <rFont val="Arial"/>
        <family val="2"/>
      </rPr>
      <t xml:space="preserve"> von </t>
    </r>
    <r>
      <rPr>
        <b/>
        <sz val="10"/>
        <color theme="1"/>
        <rFont val="Arial"/>
        <family val="2"/>
      </rPr>
      <t>Umweltbewusstsein</t>
    </r>
  </si>
  <si>
    <r>
      <rPr>
        <b/>
        <sz val="10"/>
        <color theme="1"/>
        <rFont val="Arial"/>
        <family val="2"/>
      </rPr>
      <t xml:space="preserve">Umweltbewusster Umgang </t>
    </r>
    <r>
      <rPr>
        <sz val="10"/>
        <color theme="1"/>
        <rFont val="Arial"/>
        <family val="2"/>
      </rPr>
      <t>mit Wasser, Energie, Ressourcen</t>
    </r>
  </si>
  <si>
    <r>
      <t xml:space="preserve">a) </t>
    </r>
    <r>
      <rPr>
        <b/>
        <sz val="10"/>
        <color theme="1"/>
        <rFont val="Arial"/>
        <family val="2"/>
      </rPr>
      <t>Betriebssicherheit</t>
    </r>
    <r>
      <rPr>
        <sz val="10"/>
        <color theme="1"/>
        <rFont val="Arial"/>
        <family val="2"/>
      </rPr>
      <t xml:space="preserve"> </t>
    </r>
    <r>
      <rPr>
        <b/>
        <sz val="10"/>
        <color theme="1"/>
        <rFont val="Arial"/>
        <family val="2"/>
      </rPr>
      <t>/Robustheit</t>
    </r>
  </si>
  <si>
    <r>
      <t xml:space="preserve">1. </t>
    </r>
    <r>
      <rPr>
        <b/>
        <sz val="10"/>
        <color theme="1"/>
        <rFont val="Arial"/>
        <family val="2"/>
      </rPr>
      <t xml:space="preserve">Prozessstabilität </t>
    </r>
    <r>
      <rPr>
        <sz val="10"/>
        <color theme="1"/>
        <rFont val="Arial"/>
        <family val="2"/>
      </rPr>
      <t>(Einzeltechnologie)</t>
    </r>
  </si>
  <si>
    <r>
      <t xml:space="preserve">3. Auswirkungen bei Versagen </t>
    </r>
    <r>
      <rPr>
        <b/>
        <sz val="10"/>
        <color theme="1"/>
        <rFont val="Arial"/>
        <family val="2"/>
      </rPr>
      <t>(Systemresilienz)</t>
    </r>
  </si>
  <si>
    <r>
      <t>4.</t>
    </r>
    <r>
      <rPr>
        <b/>
        <sz val="10"/>
        <color theme="1"/>
        <rFont val="Arial"/>
        <family val="2"/>
      </rPr>
      <t xml:space="preserve"> Know-How Verfügbarkeit </t>
    </r>
    <r>
      <rPr>
        <sz val="10"/>
        <color theme="1"/>
        <rFont val="Arial"/>
        <family val="2"/>
      </rPr>
      <t>(Stand der Technik)</t>
    </r>
  </si>
  <si>
    <r>
      <t xml:space="preserve">b) </t>
    </r>
    <r>
      <rPr>
        <b/>
        <sz val="10"/>
        <color theme="1"/>
        <rFont val="Arial"/>
        <family val="2"/>
      </rPr>
      <t>Anpassungsfähigkeit / Erweiterbarkeit</t>
    </r>
  </si>
  <si>
    <r>
      <t xml:space="preserve">1. </t>
    </r>
    <r>
      <rPr>
        <b/>
        <sz val="10"/>
        <color theme="1"/>
        <rFont val="Arial"/>
        <family val="2"/>
      </rPr>
      <t xml:space="preserve">Flexibilität </t>
    </r>
    <r>
      <rPr>
        <sz val="10"/>
        <color theme="1"/>
        <rFont val="Arial"/>
        <family val="2"/>
      </rPr>
      <t>hinsichtlich sich ändernder Randbedingungen</t>
    </r>
  </si>
  <si>
    <r>
      <t xml:space="preserve">c) </t>
    </r>
    <r>
      <rPr>
        <b/>
        <sz val="10"/>
        <color theme="1"/>
        <rFont val="Arial"/>
        <family val="2"/>
      </rPr>
      <t>Integrierbarkeit</t>
    </r>
  </si>
  <si>
    <r>
      <t xml:space="preserve">1. </t>
    </r>
    <r>
      <rPr>
        <b/>
        <sz val="10"/>
        <rFont val="Arial"/>
        <family val="2"/>
      </rPr>
      <t>Unabhängigkeit von anderen Infrastrukturen</t>
    </r>
  </si>
  <si>
    <r>
      <t xml:space="preserve">3. </t>
    </r>
    <r>
      <rPr>
        <b/>
        <sz val="10"/>
        <color theme="1"/>
        <rFont val="Arial"/>
        <family val="2"/>
      </rPr>
      <t>Synergiepotenzial</t>
    </r>
    <r>
      <rPr>
        <sz val="10"/>
        <color theme="1"/>
        <rFont val="Arial"/>
        <family val="2"/>
      </rPr>
      <t xml:space="preserve"> (z.B. mit Biomüllentsorgung)</t>
    </r>
  </si>
  <si>
    <t>Betriebswirstschaftliche Kosten (Jakreskosten)</t>
  </si>
  <si>
    <r>
      <t xml:space="preserve">b) </t>
    </r>
    <r>
      <rPr>
        <b/>
        <sz val="10"/>
        <color theme="1"/>
        <rFont val="Arial"/>
        <family val="2"/>
      </rPr>
      <t>Boden / Grundwasser</t>
    </r>
  </si>
  <si>
    <t>Var 1</t>
  </si>
  <si>
    <t>Var 2</t>
  </si>
  <si>
    <t>Var 3</t>
  </si>
  <si>
    <t>Var 4</t>
  </si>
  <si>
    <t>Bewertung</t>
  </si>
  <si>
    <t>Aufsummierung</t>
  </si>
  <si>
    <t>Kann=gleich</t>
  </si>
  <si>
    <t>Kann=halb</t>
  </si>
  <si>
    <t>Kann=nicht</t>
  </si>
  <si>
    <r>
      <t xml:space="preserve">2. Vermeidung </t>
    </r>
    <r>
      <rPr>
        <b/>
        <sz val="10"/>
        <color theme="1"/>
        <rFont val="Arial"/>
        <family val="2"/>
      </rPr>
      <t>Ressourcenverbrauch</t>
    </r>
    <r>
      <rPr>
        <sz val="10"/>
        <color theme="1"/>
        <rFont val="Arial"/>
        <family val="2"/>
      </rPr>
      <t xml:space="preserve">: </t>
    </r>
  </si>
  <si>
    <r>
      <t xml:space="preserve">a) </t>
    </r>
    <r>
      <rPr>
        <b/>
        <sz val="10"/>
        <color theme="1"/>
        <rFont val="Arial"/>
        <family val="2"/>
      </rPr>
      <t>Bau</t>
    </r>
  </si>
  <si>
    <r>
      <t xml:space="preserve">b) </t>
    </r>
    <r>
      <rPr>
        <b/>
        <sz val="10"/>
        <color theme="1"/>
        <rFont val="Arial"/>
        <family val="2"/>
      </rPr>
      <t>Betrieb</t>
    </r>
    <r>
      <rPr>
        <sz val="10"/>
        <color theme="1"/>
        <rFont val="Arial"/>
        <family val="2"/>
      </rPr>
      <t xml:space="preserve"> </t>
    </r>
  </si>
  <si>
    <t>Variante 1</t>
  </si>
  <si>
    <t>Variante 2</t>
  </si>
  <si>
    <t>Variante 3</t>
  </si>
  <si>
    <t>Variante 4</t>
  </si>
  <si>
    <t>Anschluss über Druckleitung</t>
  </si>
  <si>
    <t>Einzel KKA (Membran)</t>
  </si>
  <si>
    <t>Trockentrenntoilette + PKA</t>
  </si>
  <si>
    <t>Abflusslose Grube</t>
  </si>
  <si>
    <t>"kann"-Kriterien gleich stark gewichtet wie "muss"-Kriterien</t>
  </si>
  <si>
    <t>Umwelt- und Ressourcenschutz</t>
  </si>
  <si>
    <t>Ökonomische Ziele</t>
  </si>
  <si>
    <t>Soziale Ziele</t>
  </si>
  <si>
    <t>Technische Ziele</t>
  </si>
  <si>
    <t>"kann"-Kriterien nur halb so stark gewichtet wie "muss"-Kriterien</t>
  </si>
  <si>
    <t>Nur "muss"-Kriterien berücksichtigt</t>
  </si>
  <si>
    <r>
      <rPr>
        <b/>
        <sz val="12"/>
        <color theme="1"/>
        <rFont val="Arial"/>
        <family val="2"/>
      </rPr>
      <t>Komfort</t>
    </r>
    <r>
      <rPr>
        <sz val="12"/>
        <color theme="1"/>
        <rFont val="Arial"/>
        <family val="2"/>
      </rPr>
      <t xml:space="preserve"> für Endnutzer / "Wohlbefinden"</t>
    </r>
  </si>
  <si>
    <t>skaliert</t>
  </si>
  <si>
    <t>Bewertung der Kriterien in diesen Zellen eingeben</t>
  </si>
  <si>
    <t>Betriebswirstschaftliche Kosten (Jahreskosten)</t>
  </si>
  <si>
    <t>Eingabe der Jahreskosten in EUR/EW</t>
  </si>
  <si>
    <t>Eingabe  in kg CO2/EW*a</t>
  </si>
  <si>
    <t>Investitionsabhängige Jahreskosten (in EUR/a)</t>
  </si>
  <si>
    <t>Gewichtungen laut Beispiel im Leitfaden zum DWA-A 272</t>
  </si>
  <si>
    <t>Variante A</t>
  </si>
  <si>
    <t xml:space="preserve">Variante B </t>
  </si>
  <si>
    <t>Variante C</t>
  </si>
  <si>
    <t>Variante D</t>
  </si>
  <si>
    <t>zentral + Druck</t>
  </si>
  <si>
    <t>Grube+Bestand</t>
  </si>
  <si>
    <t>Einzel-KKA (MBR)</t>
  </si>
  <si>
    <t>TTT+PKA+ Transp.</t>
  </si>
  <si>
    <t>(Gewichtungen können in diesen Zellen geändert werden, Summe muss 100% sein)</t>
  </si>
  <si>
    <t xml:space="preserve">Dieses Tool ist das Ergebnis ehrenamtlicher Gemeinschaftsarbeit. Jedermann steht die Anwendung frei. Durch die Anwendung entzieht sich niemand der verantwortung für eigenes Handeln oder für die richtige Anwendung im konkreten Fall. Dies gilt insbesonder für den sachgerechten Umgang mit dem Rechentool. Das Tool ist eine Unterstützung zum DWA-A 272.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</si>
</sst>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0"/>
    <numFmt numFmtId="165" formatCode="0.0"/>
  </numFmts>
  <fonts count="32" x14ac:knownFonts="1">
    <font>
      <sz val="11"/>
      <color theme="1"/>
      <name val="Calibri"/>
      <family val="2"/>
      <scheme val="minor"/>
    </font>
    <font>
      <sz val="10"/>
      <color theme="1"/>
      <name val="Arial"/>
      <family val="2"/>
    </font>
    <font>
      <sz val="9"/>
      <color theme="1"/>
      <name val="Arial"/>
      <family val="2"/>
    </font>
    <font>
      <b/>
      <i/>
      <sz val="11"/>
      <color theme="1"/>
      <name val="Calibri"/>
      <family val="2"/>
      <scheme val="minor"/>
    </font>
    <font>
      <sz val="11"/>
      <color theme="1"/>
      <name val="Calibri"/>
      <family val="2"/>
      <scheme val="minor"/>
    </font>
    <font>
      <i/>
      <sz val="11"/>
      <color theme="1"/>
      <name val="Calibri"/>
      <family val="2"/>
      <scheme val="minor"/>
    </font>
    <font>
      <sz val="9"/>
      <color theme="1"/>
      <name val="Calibri"/>
      <family val="2"/>
      <scheme val="minor"/>
    </font>
    <font>
      <sz val="10"/>
      <color theme="1"/>
      <name val="Calibri"/>
      <family val="2"/>
      <scheme val="minor"/>
    </font>
    <font>
      <b/>
      <i/>
      <sz val="12"/>
      <color theme="1"/>
      <name val="Calibri"/>
      <family val="2"/>
      <scheme val="minor"/>
    </font>
    <font>
      <b/>
      <sz val="12"/>
      <color theme="1"/>
      <name val="Arial"/>
      <family val="2"/>
    </font>
    <font>
      <sz val="12"/>
      <color theme="1"/>
      <name val="Calibri"/>
      <family val="2"/>
      <scheme val="minor"/>
    </font>
    <font>
      <sz val="12"/>
      <color theme="1"/>
      <name val="Arial"/>
      <family val="2"/>
    </font>
    <font>
      <b/>
      <sz val="12"/>
      <color theme="1"/>
      <name val="Calibri"/>
      <family val="2"/>
      <scheme val="minor"/>
    </font>
    <font>
      <b/>
      <sz val="12"/>
      <name val="Arial"/>
      <family val="2"/>
    </font>
    <font>
      <b/>
      <sz val="12"/>
      <color rgb="FF00B050"/>
      <name val="Calibri"/>
      <family val="2"/>
      <scheme val="minor"/>
    </font>
    <font>
      <sz val="12"/>
      <color rgb="FF00B050"/>
      <name val="Calibri"/>
      <family val="2"/>
      <scheme val="minor"/>
    </font>
    <font>
      <sz val="12"/>
      <name val="Arial"/>
      <family val="2"/>
    </font>
    <font>
      <b/>
      <sz val="12"/>
      <name val="Calibri"/>
      <family val="2"/>
      <scheme val="minor"/>
    </font>
    <font>
      <sz val="12"/>
      <name val="Calibri"/>
      <family val="2"/>
      <scheme val="minor"/>
    </font>
    <font>
      <sz val="10"/>
      <color theme="1"/>
      <name val="Arial"/>
      <family val="2"/>
    </font>
    <font>
      <b/>
      <sz val="11"/>
      <color theme="1"/>
      <name val="Arial"/>
      <family val="2"/>
    </font>
    <font>
      <b/>
      <sz val="10"/>
      <color theme="1"/>
      <name val="Arial"/>
      <family val="2"/>
    </font>
    <font>
      <b/>
      <sz val="10"/>
      <name val="Arial"/>
      <family val="2"/>
    </font>
    <font>
      <sz val="10"/>
      <name val="Arial"/>
      <family val="2"/>
    </font>
    <font>
      <b/>
      <sz val="11"/>
      <color theme="1"/>
      <name val="Calibri"/>
      <family val="2"/>
      <scheme val="minor"/>
    </font>
    <font>
      <b/>
      <sz val="18"/>
      <color theme="1"/>
      <name val="Calibri"/>
      <family val="2"/>
      <scheme val="minor"/>
    </font>
    <font>
      <b/>
      <sz val="12"/>
      <color rgb="FFFF0000"/>
      <name val="Calibri"/>
      <family val="2"/>
      <scheme val="minor"/>
    </font>
    <font>
      <sz val="12"/>
      <color rgb="FFFF0000"/>
      <name val="Calibri"/>
      <family val="2"/>
      <scheme val="minor"/>
    </font>
    <font>
      <sz val="11"/>
      <color theme="1"/>
      <name val="Arial"/>
      <family val="2"/>
    </font>
    <font>
      <sz val="10"/>
      <name val="Calibri"/>
      <family val="2"/>
      <scheme val="minor"/>
    </font>
    <font>
      <b/>
      <sz val="14"/>
      <color theme="1"/>
      <name val="Calibri"/>
      <family val="2"/>
      <scheme val="minor"/>
    </font>
    <font>
      <b/>
      <sz val="11"/>
      <color rgb="FFFF0000"/>
      <name val="Calibri"/>
      <family val="2"/>
      <scheme val="minor"/>
    </font>
  </fonts>
  <fills count="7">
    <fill>
      <patternFill patternType="none"/>
    </fill>
    <fill>
      <patternFill patternType="gray125"/>
    </fill>
    <fill>
      <patternFill patternType="solid">
        <fgColor theme="6" tint="0.59999389629810485"/>
        <bgColor indexed="64"/>
      </patternFill>
    </fill>
    <fill>
      <patternFill patternType="solid">
        <fgColor theme="3" tint="0.59999389629810485"/>
        <bgColor indexed="64"/>
      </patternFill>
    </fill>
    <fill>
      <patternFill patternType="solid">
        <fgColor theme="9" tint="0.39997558519241921"/>
        <bgColor indexed="64"/>
      </patternFill>
    </fill>
    <fill>
      <patternFill patternType="solid">
        <fgColor theme="7" tint="0.79998168889431442"/>
        <bgColor indexed="64"/>
      </patternFill>
    </fill>
    <fill>
      <patternFill patternType="solid">
        <fgColor theme="4" tint="0.59999389629810485"/>
        <bgColor indexed="64"/>
      </patternFill>
    </fill>
  </fills>
  <borders count="41">
    <border>
      <left/>
      <right/>
      <top/>
      <bottom/>
      <diagonal/>
    </border>
    <border>
      <left style="medium">
        <color indexed="64"/>
      </left>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right/>
      <top/>
      <bottom style="thin">
        <color indexed="64"/>
      </bottom>
      <diagonal/>
    </border>
    <border>
      <left style="thin">
        <color indexed="64"/>
      </left>
      <right/>
      <top/>
      <bottom/>
      <diagonal/>
    </border>
    <border>
      <left/>
      <right/>
      <top/>
      <bottom style="medium">
        <color indexed="64"/>
      </bottom>
      <diagonal/>
    </border>
    <border>
      <left style="thin">
        <color indexed="64"/>
      </left>
      <right/>
      <top/>
      <bottom style="thin">
        <color indexed="64"/>
      </bottom>
      <diagonal/>
    </border>
    <border>
      <left style="double">
        <color indexed="64"/>
      </left>
      <right style="thin">
        <color indexed="64"/>
      </right>
      <top/>
      <bottom/>
      <diagonal/>
    </border>
    <border>
      <left style="thin">
        <color indexed="64"/>
      </left>
      <right style="double">
        <color indexed="64"/>
      </right>
      <top/>
      <bottom/>
      <diagonal/>
    </border>
    <border>
      <left style="double">
        <color indexed="64"/>
      </left>
      <right style="thin">
        <color indexed="64"/>
      </right>
      <top/>
      <bottom style="thin">
        <color indexed="64"/>
      </bottom>
      <diagonal/>
    </border>
    <border>
      <left style="thin">
        <color indexed="64"/>
      </left>
      <right style="double">
        <color indexed="64"/>
      </right>
      <top/>
      <bottom style="thin">
        <color indexed="64"/>
      </bottom>
      <diagonal/>
    </border>
    <border>
      <left style="medium">
        <color indexed="64"/>
      </left>
      <right style="medium">
        <color indexed="64"/>
      </right>
      <top style="medium">
        <color indexed="64"/>
      </top>
      <bottom style="medium">
        <color indexed="64"/>
      </bottom>
      <diagonal/>
    </border>
    <border>
      <left style="double">
        <color indexed="64"/>
      </left>
      <right style="thin">
        <color indexed="64"/>
      </right>
      <top style="thin">
        <color indexed="64"/>
      </top>
      <bottom style="medium">
        <color indexed="64"/>
      </bottom>
      <diagonal/>
    </border>
    <border>
      <left style="double">
        <color indexed="64"/>
      </left>
      <right style="thin">
        <color indexed="64"/>
      </right>
      <top/>
      <bottom style="medium">
        <color indexed="64"/>
      </bottom>
      <diagonal/>
    </border>
    <border>
      <left style="double">
        <color indexed="64"/>
      </left>
      <right style="thin">
        <color indexed="64"/>
      </right>
      <top style="medium">
        <color indexed="64"/>
      </top>
      <bottom style="medium">
        <color indexed="64"/>
      </bottom>
      <diagonal/>
    </border>
    <border>
      <left style="medium">
        <color indexed="64"/>
      </left>
      <right style="double">
        <color indexed="64"/>
      </right>
      <top style="medium">
        <color indexed="64"/>
      </top>
      <bottom/>
      <diagonal/>
    </border>
    <border>
      <left style="double">
        <color indexed="64"/>
      </left>
      <right style="thin">
        <color indexed="64"/>
      </right>
      <top style="medium">
        <color indexed="64"/>
      </top>
      <bottom/>
      <diagonal/>
    </border>
    <border>
      <left style="medium">
        <color indexed="64"/>
      </left>
      <right/>
      <top style="medium">
        <color indexed="64"/>
      </top>
      <bottom style="thin">
        <color indexed="64"/>
      </bottom>
      <diagonal/>
    </border>
    <border>
      <left style="double">
        <color indexed="64"/>
      </left>
      <right style="thin">
        <color indexed="64"/>
      </right>
      <top style="medium">
        <color indexed="64"/>
      </top>
      <bottom style="thin">
        <color indexed="64"/>
      </bottom>
      <diagonal/>
    </border>
    <border>
      <left style="double">
        <color indexed="64"/>
      </left>
      <right/>
      <top/>
      <bottom/>
      <diagonal/>
    </border>
    <border>
      <left/>
      <right style="thin">
        <color indexed="64"/>
      </right>
      <top/>
      <bottom/>
      <diagonal/>
    </border>
    <border>
      <left style="medium">
        <color indexed="64"/>
      </left>
      <right/>
      <top/>
      <bottom/>
      <diagonal/>
    </border>
    <border>
      <left/>
      <right/>
      <top style="medium">
        <color indexed="64"/>
      </top>
      <bottom/>
      <diagonal/>
    </border>
    <border>
      <left style="medium">
        <color indexed="64"/>
      </left>
      <right/>
      <top style="medium">
        <color indexed="64"/>
      </top>
      <bottom/>
      <diagonal/>
    </border>
    <border>
      <left/>
      <right/>
      <top style="medium">
        <color indexed="64"/>
      </top>
      <bottom style="medium">
        <color indexed="64"/>
      </bottom>
      <diagonal/>
    </border>
    <border>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s>
  <cellStyleXfs count="2">
    <xf numFmtId="0" fontId="0" fillId="0" borderId="0"/>
    <xf numFmtId="9" fontId="4" fillId="0" borderId="0" applyFont="0" applyFill="0" applyBorder="0" applyAlignment="0" applyProtection="0"/>
  </cellStyleXfs>
  <cellXfs count="204">
    <xf numFmtId="0" fontId="0" fillId="0" borderId="0" xfId="0"/>
    <xf numFmtId="0" fontId="3" fillId="2" borderId="0" xfId="0" applyFont="1" applyFill="1" applyBorder="1" applyAlignment="1"/>
    <xf numFmtId="0" fontId="3" fillId="2" borderId="6" xfId="0" applyFont="1" applyFill="1" applyBorder="1" applyAlignment="1">
      <alignment vertical="top" wrapText="1"/>
    </xf>
    <xf numFmtId="0" fontId="3" fillId="2" borderId="10" xfId="0" applyFont="1" applyFill="1" applyBorder="1" applyAlignment="1">
      <alignment horizontal="center"/>
    </xf>
    <xf numFmtId="0" fontId="5" fillId="2" borderId="12" xfId="0" quotePrefix="1" applyFont="1" applyFill="1" applyBorder="1" applyAlignment="1">
      <alignment horizontal="center" vertical="top" wrapText="1"/>
    </xf>
    <xf numFmtId="0" fontId="3" fillId="2" borderId="0" xfId="0" applyFont="1" applyFill="1" applyBorder="1" applyAlignment="1">
      <alignment vertical="top" wrapText="1"/>
    </xf>
    <xf numFmtId="0" fontId="5" fillId="2" borderId="10" xfId="0" quotePrefix="1" applyFont="1" applyFill="1" applyBorder="1" applyAlignment="1">
      <alignment horizontal="center" vertical="top" wrapText="1"/>
    </xf>
    <xf numFmtId="0" fontId="21" fillId="0" borderId="14" xfId="0" applyFont="1" applyBorder="1" applyAlignment="1">
      <alignment horizontal="left" vertical="center" wrapText="1"/>
    </xf>
    <xf numFmtId="0" fontId="7" fillId="0" borderId="0" xfId="0" applyFont="1"/>
    <xf numFmtId="0" fontId="19" fillId="0" borderId="2" xfId="0" applyFont="1" applyBorder="1" applyAlignment="1">
      <alignment horizontal="left" vertical="center" wrapText="1"/>
    </xf>
    <xf numFmtId="0" fontId="19" fillId="0" borderId="20" xfId="0" applyFont="1" applyBorder="1" applyAlignment="1">
      <alignment horizontal="left" vertical="center" wrapText="1"/>
    </xf>
    <xf numFmtId="0" fontId="19" fillId="0" borderId="21" xfId="0" applyFont="1" applyBorder="1" applyAlignment="1">
      <alignment horizontal="center" vertical="center" wrapText="1"/>
    </xf>
    <xf numFmtId="0" fontId="19" fillId="0" borderId="0" xfId="0" applyFont="1" applyBorder="1" applyAlignment="1">
      <alignment horizontal="left" vertical="center" wrapText="1"/>
    </xf>
    <xf numFmtId="0" fontId="19" fillId="0" borderId="10" xfId="0" applyFont="1" applyBorder="1" applyAlignment="1">
      <alignment horizontal="center" vertical="center" wrapText="1"/>
    </xf>
    <xf numFmtId="0" fontId="19" fillId="0" borderId="33" xfId="0" applyFont="1" applyBorder="1" applyAlignment="1">
      <alignment horizontal="left" vertical="center" wrapText="1"/>
    </xf>
    <xf numFmtId="0" fontId="19" fillId="0" borderId="6" xfId="0" applyFont="1" applyBorder="1" applyAlignment="1">
      <alignment horizontal="center" vertical="center" wrapText="1"/>
    </xf>
    <xf numFmtId="0" fontId="19" fillId="5" borderId="0" xfId="0" applyFont="1" applyFill="1" applyBorder="1" applyAlignment="1">
      <alignment horizontal="right" vertical="center" wrapText="1"/>
    </xf>
    <xf numFmtId="0" fontId="19" fillId="5" borderId="0" xfId="0" applyFont="1" applyFill="1" applyBorder="1" applyAlignment="1">
      <alignment horizontal="center" vertical="center" wrapText="1"/>
    </xf>
    <xf numFmtId="0" fontId="19" fillId="5" borderId="33" xfId="0" applyFont="1" applyFill="1" applyBorder="1" applyAlignment="1">
      <alignment horizontal="right" vertical="center" wrapText="1"/>
    </xf>
    <xf numFmtId="0" fontId="19" fillId="5" borderId="6" xfId="0" applyFont="1" applyFill="1" applyBorder="1" applyAlignment="1">
      <alignment horizontal="center" vertical="center" wrapText="1"/>
    </xf>
    <xf numFmtId="0" fontId="19" fillId="0" borderId="14" xfId="0" applyFont="1" applyBorder="1" applyAlignment="1">
      <alignment horizontal="left" vertical="center" wrapText="1"/>
    </xf>
    <xf numFmtId="0" fontId="19" fillId="0" borderId="8" xfId="0" applyFont="1" applyBorder="1" applyAlignment="1">
      <alignment horizontal="left" vertical="center" wrapText="1"/>
    </xf>
    <xf numFmtId="0" fontId="19" fillId="0" borderId="16" xfId="0" applyFont="1" applyBorder="1" applyAlignment="1">
      <alignment horizontal="center" vertical="center" wrapText="1"/>
    </xf>
    <xf numFmtId="0" fontId="19" fillId="0" borderId="29" xfId="0" applyFont="1" applyBorder="1" applyAlignment="1">
      <alignment horizontal="center" vertical="center" wrapText="1"/>
    </xf>
    <xf numFmtId="0" fontId="21" fillId="3" borderId="1" xfId="0" applyFont="1" applyFill="1" applyBorder="1" applyAlignment="1">
      <alignment horizontal="left" vertical="top"/>
    </xf>
    <xf numFmtId="0" fontId="21" fillId="3" borderId="1" xfId="0" applyFont="1" applyFill="1" applyBorder="1" applyAlignment="1">
      <alignment horizontal="left" vertical="center" wrapText="1"/>
    </xf>
    <xf numFmtId="0" fontId="21" fillId="3" borderId="17" xfId="0" applyFont="1" applyFill="1" applyBorder="1" applyAlignment="1">
      <alignment horizontal="left" vertical="center" wrapText="1"/>
    </xf>
    <xf numFmtId="0" fontId="19" fillId="0" borderId="17" xfId="0" applyFont="1" applyBorder="1" applyAlignment="1">
      <alignment horizontal="center" vertical="center" wrapText="1"/>
    </xf>
    <xf numFmtId="0" fontId="19" fillId="0" borderId="5" xfId="0" applyFont="1" applyBorder="1" applyAlignment="1">
      <alignment horizontal="left" vertical="center" wrapText="1"/>
    </xf>
    <xf numFmtId="0" fontId="19" fillId="0" borderId="18" xfId="0" applyFont="1" applyFill="1" applyBorder="1" applyAlignment="1">
      <alignment vertical="center" wrapText="1"/>
    </xf>
    <xf numFmtId="0" fontId="19" fillId="0" borderId="19" xfId="0" applyFont="1" applyBorder="1" applyAlignment="1">
      <alignment horizontal="center" vertical="center" wrapText="1"/>
    </xf>
    <xf numFmtId="0" fontId="19" fillId="0" borderId="25" xfId="0" applyFont="1" applyFill="1" applyBorder="1" applyAlignment="1">
      <alignment vertical="center" wrapText="1"/>
    </xf>
    <xf numFmtId="0" fontId="19" fillId="0" borderId="25" xfId="0" applyFont="1" applyBorder="1" applyAlignment="1">
      <alignment horizontal="center" vertical="center" wrapText="1"/>
    </xf>
    <xf numFmtId="0" fontId="19" fillId="0" borderId="0"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8" xfId="0" applyFont="1" applyFill="1" applyBorder="1" applyAlignment="1">
      <alignment horizontal="left" vertical="center" wrapText="1"/>
    </xf>
    <xf numFmtId="0" fontId="23" fillId="0" borderId="8" xfId="0" applyFont="1" applyBorder="1" applyAlignment="1">
      <alignment horizontal="left" vertical="center" wrapText="1"/>
    </xf>
    <xf numFmtId="0" fontId="0" fillId="0" borderId="0" xfId="0" applyFont="1"/>
    <xf numFmtId="0" fontId="20" fillId="3" borderId="4" xfId="0" applyFont="1" applyFill="1" applyBorder="1" applyAlignment="1">
      <alignment horizontal="left" vertical="top"/>
    </xf>
    <xf numFmtId="0" fontId="20" fillId="3" borderId="4" xfId="0" applyFont="1" applyFill="1" applyBorder="1" applyAlignment="1">
      <alignment horizontal="left" vertical="top" wrapText="1"/>
    </xf>
    <xf numFmtId="0" fontId="20" fillId="3" borderId="15" xfId="0" applyFont="1" applyFill="1" applyBorder="1" applyAlignment="1">
      <alignment horizontal="center" vertical="top" wrapText="1"/>
    </xf>
    <xf numFmtId="0" fontId="0" fillId="0" borderId="10" xfId="0" applyFont="1" applyBorder="1" applyAlignment="1">
      <alignment horizontal="center"/>
    </xf>
    <xf numFmtId="0" fontId="12" fillId="0" borderId="0" xfId="0" applyFont="1"/>
    <xf numFmtId="0" fontId="12" fillId="0" borderId="10" xfId="0" applyFont="1" applyBorder="1" applyAlignment="1">
      <alignment horizontal="center"/>
    </xf>
    <xf numFmtId="0" fontId="0" fillId="6" borderId="0" xfId="0" applyFont="1" applyFill="1"/>
    <xf numFmtId="0" fontId="7" fillId="6" borderId="0" xfId="0" applyFont="1" applyFill="1"/>
    <xf numFmtId="0" fontId="5" fillId="2" borderId="0" xfId="0" applyFont="1" applyFill="1" applyBorder="1" applyAlignment="1"/>
    <xf numFmtId="0" fontId="12" fillId="0" borderId="7" xfId="0" applyFont="1" applyBorder="1"/>
    <xf numFmtId="0" fontId="0" fillId="0" borderId="7" xfId="0" applyFont="1" applyBorder="1"/>
    <xf numFmtId="0" fontId="5" fillId="2" borderId="7" xfId="0" applyFont="1" applyFill="1" applyBorder="1" applyAlignment="1"/>
    <xf numFmtId="0" fontId="0" fillId="6" borderId="7" xfId="0" applyFont="1" applyFill="1" applyBorder="1"/>
    <xf numFmtId="0" fontId="7" fillId="0" borderId="7" xfId="0" applyFont="1" applyBorder="1"/>
    <xf numFmtId="0" fontId="6" fillId="0" borderId="0" xfId="0" applyFont="1"/>
    <xf numFmtId="0" fontId="24" fillId="0" borderId="0" xfId="0" applyFont="1"/>
    <xf numFmtId="0" fontId="2" fillId="5" borderId="0" xfId="0" applyFont="1" applyFill="1" applyBorder="1" applyAlignment="1">
      <alignment horizontal="right" vertical="center" wrapText="1"/>
    </xf>
    <xf numFmtId="0" fontId="19" fillId="0" borderId="2" xfId="0" applyFont="1" applyBorder="1" applyAlignment="1">
      <alignment horizontal="left" vertical="center" wrapText="1"/>
    </xf>
    <xf numFmtId="2" fontId="7" fillId="0" borderId="0" xfId="0" applyNumberFormat="1" applyFont="1"/>
    <xf numFmtId="0" fontId="21" fillId="0" borderId="2" xfId="0" applyFont="1" applyBorder="1" applyAlignment="1">
      <alignment horizontal="left" vertical="center" wrapText="1"/>
    </xf>
    <xf numFmtId="0" fontId="21" fillId="0" borderId="35" xfId="0" applyFont="1" applyBorder="1" applyAlignment="1">
      <alignment horizontal="center" vertical="center" wrapText="1"/>
    </xf>
    <xf numFmtId="0" fontId="23" fillId="0" borderId="16" xfId="0" applyFont="1" applyFill="1" applyBorder="1" applyAlignment="1">
      <alignment horizontal="center" vertical="center" wrapText="1"/>
    </xf>
    <xf numFmtId="0" fontId="23" fillId="0" borderId="10" xfId="0" applyFont="1" applyBorder="1" applyAlignment="1">
      <alignment horizontal="center" vertical="center" wrapText="1"/>
    </xf>
    <xf numFmtId="0" fontId="29" fillId="0" borderId="7" xfId="0" applyFont="1" applyFill="1" applyBorder="1"/>
    <xf numFmtId="0" fontId="29" fillId="0" borderId="0" xfId="0" applyFont="1" applyFill="1"/>
    <xf numFmtId="0" fontId="19" fillId="4" borderId="35" xfId="0" applyFont="1" applyFill="1" applyBorder="1" applyAlignment="1">
      <alignment horizontal="center" vertical="center" wrapText="1"/>
    </xf>
    <xf numFmtId="0" fontId="10" fillId="0" borderId="0" xfId="0" applyFont="1" applyBorder="1" applyProtection="1">
      <protection locked="0"/>
    </xf>
    <xf numFmtId="0" fontId="10" fillId="0" borderId="0" xfId="0" applyFont="1" applyProtection="1">
      <protection locked="0"/>
    </xf>
    <xf numFmtId="0" fontId="8" fillId="2" borderId="0" xfId="0" applyFont="1" applyFill="1" applyBorder="1" applyAlignment="1" applyProtection="1">
      <protection locked="0"/>
    </xf>
    <xf numFmtId="0" fontId="8" fillId="2" borderId="10" xfId="0" applyFont="1" applyFill="1" applyBorder="1" applyAlignment="1" applyProtection="1">
      <alignment horizontal="center"/>
      <protection locked="0"/>
    </xf>
    <xf numFmtId="164" fontId="10" fillId="0" borderId="7" xfId="0" applyNumberFormat="1" applyFont="1" applyBorder="1" applyAlignment="1" applyProtection="1">
      <alignment vertical="center" wrapText="1"/>
      <protection locked="0"/>
    </xf>
    <xf numFmtId="164" fontId="10" fillId="0" borderId="0" xfId="0" applyNumberFormat="1" applyFont="1" applyBorder="1" applyAlignment="1" applyProtection="1">
      <alignment vertical="center" wrapText="1"/>
      <protection locked="0"/>
    </xf>
    <xf numFmtId="0" fontId="8" fillId="2" borderId="0" xfId="0" applyFont="1" applyFill="1" applyBorder="1" applyProtection="1">
      <protection locked="0"/>
    </xf>
    <xf numFmtId="0" fontId="8" fillId="2" borderId="6" xfId="0" applyFont="1" applyFill="1" applyBorder="1" applyAlignment="1" applyProtection="1">
      <alignment vertical="top" wrapText="1"/>
      <protection locked="0"/>
    </xf>
    <xf numFmtId="0" fontId="8" fillId="2" borderId="12" xfId="0" applyFont="1" applyFill="1" applyBorder="1" applyAlignment="1" applyProtection="1">
      <alignment vertical="top" wrapText="1"/>
      <protection locked="0"/>
    </xf>
    <xf numFmtId="0" fontId="8" fillId="2" borderId="9" xfId="0" applyFont="1" applyFill="1" applyBorder="1" applyAlignment="1" applyProtection="1">
      <alignment vertical="top" wrapText="1"/>
      <protection locked="0"/>
    </xf>
    <xf numFmtId="0" fontId="8" fillId="2" borderId="13" xfId="0" applyFont="1" applyFill="1" applyBorder="1" applyAlignment="1" applyProtection="1">
      <alignment vertical="top" wrapText="1"/>
      <protection locked="0"/>
    </xf>
    <xf numFmtId="0" fontId="8" fillId="2" borderId="6" xfId="0" applyFont="1" applyFill="1" applyBorder="1" applyAlignment="1" applyProtection="1">
      <alignment vertical="top"/>
      <protection locked="0"/>
    </xf>
    <xf numFmtId="0" fontId="9" fillId="3" borderId="4" xfId="0" applyFont="1" applyFill="1" applyBorder="1" applyAlignment="1" applyProtection="1">
      <alignment horizontal="left" vertical="top"/>
      <protection locked="0"/>
    </xf>
    <xf numFmtId="0" fontId="9" fillId="3" borderId="4" xfId="0" applyFont="1" applyFill="1" applyBorder="1" applyAlignment="1" applyProtection="1">
      <alignment horizontal="left" vertical="top" wrapText="1"/>
      <protection locked="0"/>
    </xf>
    <xf numFmtId="0" fontId="10" fillId="3" borderId="0" xfId="0" applyFont="1" applyFill="1" applyProtection="1">
      <protection locked="0"/>
    </xf>
    <xf numFmtId="0" fontId="11" fillId="0" borderId="36" xfId="0" applyFont="1" applyBorder="1" applyAlignment="1" applyProtection="1">
      <alignment horizontal="left" vertical="center" wrapText="1"/>
      <protection locked="0"/>
    </xf>
    <xf numFmtId="0" fontId="11" fillId="0" borderId="36" xfId="0" applyFont="1" applyBorder="1" applyAlignment="1" applyProtection="1">
      <alignment horizontal="center" vertical="center" wrapText="1"/>
      <protection locked="0"/>
    </xf>
    <xf numFmtId="0" fontId="12" fillId="0" borderId="23" xfId="1" applyNumberFormat="1" applyFont="1" applyBorder="1" applyAlignment="1" applyProtection="1">
      <alignment horizontal="center" vertical="center" wrapText="1"/>
      <protection locked="0"/>
    </xf>
    <xf numFmtId="0" fontId="12" fillId="4" borderId="0" xfId="1" applyNumberFormat="1" applyFont="1" applyFill="1" applyBorder="1" applyAlignment="1" applyProtection="1">
      <alignment horizontal="center" vertical="center" wrapText="1"/>
      <protection locked="0"/>
    </xf>
    <xf numFmtId="0" fontId="10" fillId="0" borderId="7" xfId="1" applyNumberFormat="1" applyFont="1" applyBorder="1" applyAlignment="1" applyProtection="1">
      <alignment vertical="center" wrapText="1"/>
      <protection locked="0"/>
    </xf>
    <xf numFmtId="0" fontId="12" fillId="0" borderId="10" xfId="1" applyNumberFormat="1" applyFont="1" applyBorder="1" applyAlignment="1" applyProtection="1">
      <alignment horizontal="center" vertical="center" wrapText="1"/>
      <protection locked="0"/>
    </xf>
    <xf numFmtId="0" fontId="11" fillId="0" borderId="37" xfId="0" applyFont="1" applyBorder="1" applyAlignment="1" applyProtection="1">
      <alignment horizontal="left" vertical="center" wrapText="1"/>
      <protection locked="0"/>
    </xf>
    <xf numFmtId="0" fontId="11" fillId="0" borderId="37" xfId="0" applyFont="1" applyBorder="1" applyAlignment="1" applyProtection="1">
      <alignment horizontal="center" vertical="center" wrapText="1"/>
      <protection locked="0"/>
    </xf>
    <xf numFmtId="0" fontId="11" fillId="0" borderId="38" xfId="0" applyFont="1" applyBorder="1" applyAlignment="1" applyProtection="1">
      <alignment horizontal="left" vertical="center" wrapText="1"/>
      <protection locked="0"/>
    </xf>
    <xf numFmtId="0" fontId="12" fillId="5" borderId="6" xfId="1" applyNumberFormat="1" applyFont="1" applyFill="1" applyBorder="1" applyAlignment="1" applyProtection="1">
      <alignment horizontal="center" vertical="center" wrapText="1"/>
      <protection locked="0"/>
    </xf>
    <xf numFmtId="2" fontId="10" fillId="0" borderId="6" xfId="1" applyNumberFormat="1" applyFont="1" applyBorder="1" applyAlignment="1" applyProtection="1">
      <alignment horizontal="center" vertical="center" wrapText="1"/>
      <protection locked="0"/>
    </xf>
    <xf numFmtId="0" fontId="10" fillId="0" borderId="6" xfId="1" applyNumberFormat="1" applyFont="1" applyBorder="1" applyAlignment="1" applyProtection="1">
      <alignment vertical="center" wrapText="1"/>
      <protection locked="0"/>
    </xf>
    <xf numFmtId="0" fontId="10" fillId="5" borderId="6" xfId="1" applyNumberFormat="1" applyFont="1" applyFill="1" applyBorder="1" applyAlignment="1" applyProtection="1">
      <alignment horizontal="center" vertical="center" wrapText="1"/>
      <protection locked="0"/>
    </xf>
    <xf numFmtId="2" fontId="10" fillId="0" borderId="28" xfId="1" applyNumberFormat="1" applyFont="1" applyBorder="1" applyAlignment="1" applyProtection="1">
      <alignment horizontal="center" vertical="center" wrapText="1"/>
      <protection locked="0"/>
    </xf>
    <xf numFmtId="0" fontId="28" fillId="5" borderId="37" xfId="0" applyFont="1" applyFill="1" applyBorder="1" applyAlignment="1" applyProtection="1">
      <alignment horizontal="right" vertical="center" wrapText="1"/>
      <protection locked="0"/>
    </xf>
    <xf numFmtId="0" fontId="11" fillId="5" borderId="37" xfId="0" applyFont="1" applyFill="1" applyBorder="1" applyAlignment="1" applyProtection="1">
      <alignment horizontal="center" vertical="center" wrapText="1"/>
      <protection locked="0"/>
    </xf>
    <xf numFmtId="0" fontId="12" fillId="5" borderId="0" xfId="1" applyNumberFormat="1" applyFont="1" applyFill="1" applyBorder="1" applyAlignment="1" applyProtection="1">
      <alignment horizontal="center" vertical="center" wrapText="1"/>
      <protection locked="0"/>
    </xf>
    <xf numFmtId="0" fontId="10" fillId="5" borderId="0" xfId="1" applyNumberFormat="1" applyFont="1" applyFill="1" applyBorder="1" applyAlignment="1" applyProtection="1">
      <alignment vertical="center" wrapText="1"/>
      <protection locked="0"/>
    </xf>
    <xf numFmtId="0" fontId="28" fillId="5" borderId="38" xfId="0" applyFont="1" applyFill="1" applyBorder="1" applyAlignment="1" applyProtection="1">
      <alignment horizontal="right" vertical="center" wrapText="1"/>
      <protection locked="0"/>
    </xf>
    <xf numFmtId="0" fontId="11" fillId="5" borderId="38" xfId="0" applyFont="1" applyFill="1" applyBorder="1" applyAlignment="1" applyProtection="1">
      <alignment horizontal="center" vertical="center" wrapText="1"/>
      <protection locked="0"/>
    </xf>
    <xf numFmtId="0" fontId="12" fillId="4" borderId="6" xfId="1" applyNumberFormat="1" applyFont="1" applyFill="1" applyBorder="1" applyAlignment="1" applyProtection="1">
      <alignment horizontal="center" vertical="center" wrapText="1"/>
      <protection locked="0"/>
    </xf>
    <xf numFmtId="0" fontId="10" fillId="5" borderId="6" xfId="1" applyNumberFormat="1" applyFont="1" applyFill="1" applyBorder="1" applyAlignment="1" applyProtection="1">
      <alignment vertical="center" wrapText="1"/>
      <protection locked="0"/>
    </xf>
    <xf numFmtId="0" fontId="12" fillId="4" borderId="28" xfId="1" applyNumberFormat="1" applyFont="1" applyFill="1" applyBorder="1" applyAlignment="1" applyProtection="1">
      <alignment horizontal="center" vertical="center" wrapText="1"/>
      <protection locked="0"/>
    </xf>
    <xf numFmtId="0" fontId="11" fillId="0" borderId="1" xfId="0" applyFont="1" applyBorder="1" applyAlignment="1" applyProtection="1">
      <alignment horizontal="left" vertical="center" wrapText="1"/>
      <protection locked="0"/>
    </xf>
    <xf numFmtId="0" fontId="11" fillId="0" borderId="39" xfId="0" applyFont="1" applyBorder="1" applyAlignment="1" applyProtection="1">
      <alignment horizontal="left" vertical="center" wrapText="1"/>
      <protection locked="0"/>
    </xf>
    <xf numFmtId="0" fontId="11" fillId="0" borderId="39" xfId="0" applyFont="1" applyBorder="1" applyAlignment="1" applyProtection="1">
      <alignment horizontal="center" vertical="center" wrapText="1"/>
      <protection locked="0"/>
    </xf>
    <xf numFmtId="0" fontId="11" fillId="0" borderId="4" xfId="0" applyFont="1" applyBorder="1" applyAlignment="1" applyProtection="1">
      <alignment horizontal="left" vertical="center" wrapText="1"/>
      <protection locked="0"/>
    </xf>
    <xf numFmtId="0" fontId="11" fillId="0" borderId="38" xfId="0" applyFont="1" applyBorder="1" applyAlignment="1" applyProtection="1">
      <alignment horizontal="center" vertical="center" wrapText="1"/>
      <protection locked="0"/>
    </xf>
    <xf numFmtId="165" fontId="12" fillId="4" borderId="23" xfId="1" applyNumberFormat="1" applyFont="1" applyFill="1" applyBorder="1" applyAlignment="1" applyProtection="1">
      <alignment horizontal="center" vertical="center" wrapText="1"/>
      <protection locked="0"/>
    </xf>
    <xf numFmtId="0" fontId="10" fillId="0" borderId="9" xfId="1" applyNumberFormat="1" applyFont="1" applyBorder="1" applyAlignment="1" applyProtection="1">
      <alignment vertical="center" wrapText="1"/>
      <protection locked="0"/>
    </xf>
    <xf numFmtId="165" fontId="12" fillId="4" borderId="10" xfId="1" applyNumberFormat="1" applyFont="1" applyFill="1" applyBorder="1" applyAlignment="1" applyProtection="1">
      <alignment horizontal="center" vertical="center" wrapText="1"/>
      <protection locked="0"/>
    </xf>
    <xf numFmtId="164" fontId="12" fillId="0" borderId="7" xfId="0" applyNumberFormat="1" applyFont="1" applyBorder="1" applyAlignment="1" applyProtection="1">
      <alignment vertical="center"/>
      <protection locked="0"/>
    </xf>
    <xf numFmtId="1" fontId="12" fillId="4" borderId="23" xfId="1" applyNumberFormat="1" applyFont="1" applyFill="1" applyBorder="1" applyAlignment="1" applyProtection="1">
      <alignment horizontal="center" vertical="center" wrapText="1"/>
      <protection locked="0"/>
    </xf>
    <xf numFmtId="1" fontId="12" fillId="4" borderId="10" xfId="1" applyNumberFormat="1" applyFont="1" applyFill="1" applyBorder="1" applyAlignment="1" applyProtection="1">
      <alignment horizontal="center" vertical="center" wrapText="1"/>
      <protection locked="0"/>
    </xf>
    <xf numFmtId="0" fontId="19" fillId="5" borderId="37" xfId="0" applyFont="1" applyFill="1" applyBorder="1" applyAlignment="1" applyProtection="1">
      <alignment horizontal="right" vertical="center" wrapText="1"/>
      <protection locked="0"/>
    </xf>
    <xf numFmtId="0" fontId="26" fillId="4" borderId="0" xfId="1" applyNumberFormat="1" applyFont="1" applyFill="1" applyBorder="1" applyAlignment="1" applyProtection="1">
      <alignment horizontal="center" vertical="center" wrapText="1"/>
      <protection locked="0"/>
    </xf>
    <xf numFmtId="0" fontId="27" fillId="5" borderId="0" xfId="1" applyNumberFormat="1" applyFont="1" applyFill="1" applyBorder="1" applyAlignment="1" applyProtection="1">
      <alignment vertical="center" wrapText="1"/>
      <protection locked="0"/>
    </xf>
    <xf numFmtId="0" fontId="26" fillId="5" borderId="0" xfId="1" applyNumberFormat="1" applyFont="1" applyFill="1" applyBorder="1" applyAlignment="1" applyProtection="1">
      <alignment horizontal="center" vertical="center" wrapText="1"/>
      <protection locked="0"/>
    </xf>
    <xf numFmtId="0" fontId="19" fillId="5" borderId="38" xfId="0" applyFont="1" applyFill="1" applyBorder="1" applyAlignment="1" applyProtection="1">
      <alignment horizontal="right" vertical="center" wrapText="1"/>
      <protection locked="0"/>
    </xf>
    <xf numFmtId="0" fontId="12" fillId="0" borderId="32" xfId="1" applyNumberFormat="1" applyFont="1" applyBorder="1" applyAlignment="1" applyProtection="1">
      <alignment horizontal="center" vertical="center" wrapText="1"/>
      <protection locked="0"/>
    </xf>
    <xf numFmtId="2" fontId="10" fillId="0" borderId="30" xfId="1" applyNumberFormat="1" applyFont="1" applyBorder="1" applyAlignment="1" applyProtection="1">
      <alignment horizontal="center" vertical="center" wrapText="1"/>
      <protection locked="0"/>
    </xf>
    <xf numFmtId="0" fontId="10" fillId="0" borderId="31" xfId="1" applyNumberFormat="1" applyFont="1" applyBorder="1" applyAlignment="1" applyProtection="1">
      <alignment vertical="center" wrapText="1"/>
      <protection locked="0"/>
    </xf>
    <xf numFmtId="0" fontId="10" fillId="0" borderId="29" xfId="1" applyNumberFormat="1" applyFont="1" applyBorder="1" applyAlignment="1" applyProtection="1">
      <alignment horizontal="center" vertical="center" wrapText="1"/>
      <protection locked="0"/>
    </xf>
    <xf numFmtId="2" fontId="10" fillId="0" borderId="32" xfId="1" applyNumberFormat="1" applyFont="1" applyBorder="1" applyAlignment="1" applyProtection="1">
      <alignment horizontal="center" vertical="center" wrapText="1"/>
      <protection locked="0"/>
    </xf>
    <xf numFmtId="0" fontId="9" fillId="3" borderId="1" xfId="0" applyFont="1" applyFill="1" applyBorder="1" applyAlignment="1" applyProtection="1">
      <alignment horizontal="left" vertical="top"/>
      <protection locked="0"/>
    </xf>
    <xf numFmtId="0" fontId="9" fillId="3" borderId="1" xfId="0" applyFont="1" applyFill="1" applyBorder="1" applyAlignment="1" applyProtection="1">
      <alignment horizontal="left" vertical="center" wrapText="1"/>
      <protection locked="0"/>
    </xf>
    <xf numFmtId="0" fontId="10" fillId="3" borderId="37" xfId="0" applyFont="1" applyFill="1" applyBorder="1" applyProtection="1">
      <protection locked="0"/>
    </xf>
    <xf numFmtId="0" fontId="9" fillId="3" borderId="1" xfId="0" applyFont="1" applyFill="1" applyBorder="1" applyAlignment="1" applyProtection="1">
      <alignment horizontal="left" vertical="top" wrapText="1"/>
      <protection locked="0"/>
    </xf>
    <xf numFmtId="0" fontId="12" fillId="4" borderId="23" xfId="1" applyNumberFormat="1" applyFont="1" applyFill="1" applyBorder="1" applyAlignment="1" applyProtection="1">
      <alignment horizontal="center" vertical="center" wrapText="1"/>
      <protection locked="0"/>
    </xf>
    <xf numFmtId="2" fontId="10" fillId="0" borderId="0" xfId="1" applyNumberFormat="1" applyFont="1" applyFill="1" applyBorder="1" applyAlignment="1" applyProtection="1">
      <alignment horizontal="center" vertical="center" wrapText="1"/>
      <protection locked="0"/>
    </xf>
    <xf numFmtId="0" fontId="10" fillId="0" borderId="0" xfId="1" applyNumberFormat="1" applyFont="1" applyFill="1" applyAlignment="1" applyProtection="1">
      <alignment horizontal="right" vertical="center"/>
      <protection locked="0"/>
    </xf>
    <xf numFmtId="0" fontId="12" fillId="4" borderId="10" xfId="1" applyNumberFormat="1" applyFont="1" applyFill="1" applyBorder="1" applyAlignment="1" applyProtection="1">
      <alignment horizontal="center" vertical="center" wrapText="1"/>
      <protection locked="0"/>
    </xf>
    <xf numFmtId="0" fontId="10" fillId="0" borderId="7" xfId="1" applyNumberFormat="1" applyFont="1" applyFill="1" applyBorder="1" applyAlignment="1" applyProtection="1">
      <alignment vertical="center" wrapText="1"/>
      <protection locked="0"/>
    </xf>
    <xf numFmtId="1" fontId="10" fillId="0" borderId="0" xfId="1" applyNumberFormat="1" applyFont="1" applyFill="1" applyBorder="1" applyAlignment="1" applyProtection="1">
      <alignment horizontal="center" vertical="center" wrapText="1"/>
      <protection locked="0"/>
    </xf>
    <xf numFmtId="0" fontId="11" fillId="0" borderId="40" xfId="0" applyFont="1" applyBorder="1" applyAlignment="1" applyProtection="1">
      <alignment horizontal="center" vertical="center" wrapText="1"/>
      <protection locked="0"/>
    </xf>
    <xf numFmtId="0" fontId="12" fillId="0" borderId="10" xfId="1" applyNumberFormat="1" applyFont="1" applyFill="1" applyBorder="1" applyAlignment="1" applyProtection="1">
      <alignment horizontal="center" vertical="center" wrapText="1"/>
      <protection locked="0"/>
    </xf>
    <xf numFmtId="2" fontId="12" fillId="4" borderId="0" xfId="1" applyNumberFormat="1" applyFont="1" applyFill="1" applyBorder="1" applyAlignment="1" applyProtection="1">
      <alignment horizontal="center" vertical="center" wrapText="1"/>
      <protection locked="0"/>
    </xf>
    <xf numFmtId="0" fontId="11" fillId="0" borderId="26" xfId="0" applyFont="1" applyBorder="1" applyAlignment="1" applyProtection="1">
      <alignment horizontal="left" vertical="center" wrapText="1"/>
      <protection locked="0"/>
    </xf>
    <xf numFmtId="0" fontId="14" fillId="0" borderId="23" xfId="1" applyNumberFormat="1" applyFont="1" applyBorder="1" applyAlignment="1" applyProtection="1">
      <alignment horizontal="center" vertical="center" wrapText="1"/>
      <protection locked="0"/>
    </xf>
    <xf numFmtId="0" fontId="17" fillId="4" borderId="0" xfId="1" applyNumberFormat="1" applyFont="1" applyFill="1" applyBorder="1" applyAlignment="1" applyProtection="1">
      <alignment horizontal="center" vertical="center" wrapText="1"/>
      <protection locked="0"/>
    </xf>
    <xf numFmtId="0" fontId="18" fillId="0" borderId="7" xfId="1" applyNumberFormat="1" applyFont="1" applyBorder="1" applyAlignment="1" applyProtection="1">
      <alignment vertical="center" wrapText="1"/>
      <protection locked="0"/>
    </xf>
    <xf numFmtId="0" fontId="17" fillId="0" borderId="10" xfId="1" applyNumberFormat="1" applyFont="1" applyBorder="1" applyAlignment="1" applyProtection="1">
      <alignment horizontal="center" vertical="center" wrapText="1"/>
      <protection locked="0"/>
    </xf>
    <xf numFmtId="0" fontId="11" fillId="0" borderId="40" xfId="0" applyFont="1" applyFill="1" applyBorder="1" applyAlignment="1" applyProtection="1">
      <alignment vertical="center" wrapText="1"/>
      <protection locked="0"/>
    </xf>
    <xf numFmtId="0" fontId="14" fillId="0" borderId="28" xfId="1" applyNumberFormat="1" applyFont="1" applyBorder="1" applyAlignment="1" applyProtection="1">
      <alignment horizontal="center" vertical="center" wrapText="1"/>
      <protection locked="0"/>
    </xf>
    <xf numFmtId="0" fontId="10" fillId="0" borderId="6" xfId="1" applyNumberFormat="1" applyFont="1" applyBorder="1" applyProtection="1">
      <protection locked="0"/>
    </xf>
    <xf numFmtId="0" fontId="12" fillId="5" borderId="37" xfId="1" applyNumberFormat="1" applyFont="1" applyFill="1" applyBorder="1" applyAlignment="1" applyProtection="1">
      <alignment horizontal="center" vertical="center" wrapText="1"/>
      <protection locked="0"/>
    </xf>
    <xf numFmtId="0" fontId="14" fillId="0" borderId="32" xfId="1" applyNumberFormat="1" applyFont="1" applyBorder="1" applyAlignment="1" applyProtection="1">
      <alignment horizontal="center" vertical="center" wrapText="1"/>
      <protection locked="0"/>
    </xf>
    <xf numFmtId="0" fontId="10" fillId="0" borderId="30" xfId="1" applyNumberFormat="1" applyFont="1" applyBorder="1" applyProtection="1">
      <protection locked="0"/>
    </xf>
    <xf numFmtId="0" fontId="11" fillId="0" borderId="40" xfId="0" applyFont="1" applyFill="1" applyBorder="1" applyAlignment="1" applyProtection="1">
      <alignment horizontal="left" vertical="center" wrapText="1"/>
      <protection locked="0"/>
    </xf>
    <xf numFmtId="0" fontId="15" fillId="0" borderId="7" xfId="1" applyNumberFormat="1" applyFont="1" applyBorder="1" applyAlignment="1" applyProtection="1">
      <alignment vertical="center" wrapText="1"/>
      <protection locked="0"/>
    </xf>
    <xf numFmtId="0" fontId="14" fillId="0" borderId="10" xfId="1" applyNumberFormat="1" applyFont="1" applyBorder="1" applyAlignment="1" applyProtection="1">
      <alignment horizontal="center" vertical="center" wrapText="1"/>
      <protection locked="0"/>
    </xf>
    <xf numFmtId="0" fontId="17" fillId="4" borderId="30" xfId="1" applyNumberFormat="1" applyFont="1" applyFill="1" applyBorder="1" applyAlignment="1" applyProtection="1">
      <alignment horizontal="center" vertical="center" wrapText="1"/>
      <protection locked="0"/>
    </xf>
    <xf numFmtId="0" fontId="18" fillId="0" borderId="31" xfId="1" applyNumberFormat="1" applyFont="1" applyBorder="1" applyAlignment="1" applyProtection="1">
      <alignment vertical="center" wrapText="1"/>
      <protection locked="0"/>
    </xf>
    <xf numFmtId="0" fontId="17" fillId="0" borderId="29" xfId="1" applyNumberFormat="1" applyFont="1" applyBorder="1" applyAlignment="1" applyProtection="1">
      <alignment horizontal="center" vertical="center" wrapText="1"/>
      <protection locked="0"/>
    </xf>
    <xf numFmtId="0" fontId="17" fillId="4" borderId="32" xfId="1" applyNumberFormat="1" applyFont="1" applyFill="1" applyBorder="1" applyAlignment="1" applyProtection="1">
      <alignment horizontal="center" vertical="center" wrapText="1"/>
      <protection locked="0"/>
    </xf>
    <xf numFmtId="0" fontId="16" fillId="0" borderId="39" xfId="0" applyFont="1" applyBorder="1" applyAlignment="1" applyProtection="1">
      <alignment horizontal="left" vertical="center" wrapText="1"/>
      <protection locked="0"/>
    </xf>
    <xf numFmtId="0" fontId="17" fillId="4" borderId="6" xfId="1" applyNumberFormat="1" applyFont="1" applyFill="1" applyBorder="1" applyAlignment="1" applyProtection="1">
      <alignment horizontal="center" vertical="center" wrapText="1"/>
      <protection locked="0"/>
    </xf>
    <xf numFmtId="0" fontId="18" fillId="0" borderId="9" xfId="1" applyNumberFormat="1" applyFont="1" applyBorder="1" applyAlignment="1" applyProtection="1">
      <alignment vertical="center" wrapText="1"/>
      <protection locked="0"/>
    </xf>
    <xf numFmtId="0" fontId="17" fillId="0" borderId="12" xfId="1" applyNumberFormat="1" applyFont="1" applyBorder="1" applyAlignment="1" applyProtection="1">
      <alignment horizontal="center" vertical="center" wrapText="1"/>
      <protection locked="0"/>
    </xf>
    <xf numFmtId="0" fontId="17" fillId="4" borderId="28" xfId="1" applyNumberFormat="1" applyFont="1" applyFill="1" applyBorder="1" applyAlignment="1" applyProtection="1">
      <alignment horizontal="center" vertical="center" wrapText="1"/>
      <protection locked="0"/>
    </xf>
    <xf numFmtId="0" fontId="10" fillId="0" borderId="10" xfId="0" applyFont="1" applyBorder="1" applyAlignment="1" applyProtection="1">
      <alignment horizontal="center"/>
      <protection locked="0"/>
    </xf>
    <xf numFmtId="0" fontId="10" fillId="0" borderId="10" xfId="0" applyFont="1" applyBorder="1" applyProtection="1">
      <protection locked="0"/>
    </xf>
    <xf numFmtId="0" fontId="10" fillId="0" borderId="7" xfId="0" applyFont="1" applyBorder="1" applyProtection="1">
      <protection locked="0"/>
    </xf>
    <xf numFmtId="0" fontId="10" fillId="0" borderId="11" xfId="0" applyFont="1" applyBorder="1" applyProtection="1">
      <protection locked="0"/>
    </xf>
    <xf numFmtId="0" fontId="8" fillId="2" borderId="7" xfId="0" applyFont="1" applyFill="1" applyBorder="1" applyAlignment="1" applyProtection="1">
      <alignment vertical="center" wrapText="1"/>
      <protection locked="0"/>
    </xf>
    <xf numFmtId="0" fontId="8" fillId="2" borderId="11" xfId="0" applyFont="1" applyFill="1" applyBorder="1" applyAlignment="1" applyProtection="1">
      <alignment vertical="center" wrapText="1"/>
      <protection locked="0"/>
    </xf>
    <xf numFmtId="0" fontId="21" fillId="0" borderId="0" xfId="0" applyFont="1" applyFill="1" applyBorder="1" applyAlignment="1" applyProtection="1">
      <alignment horizontal="left" vertical="center"/>
      <protection locked="0"/>
    </xf>
    <xf numFmtId="0" fontId="0" fillId="0" borderId="0" xfId="0" applyProtection="1">
      <protection locked="0"/>
    </xf>
    <xf numFmtId="0" fontId="24" fillId="0" borderId="30" xfId="0" applyFont="1" applyBorder="1" applyProtection="1">
      <protection locked="0"/>
    </xf>
    <xf numFmtId="2" fontId="24" fillId="0" borderId="30" xfId="0" applyNumberFormat="1" applyFont="1" applyBorder="1" applyAlignment="1" applyProtection="1">
      <alignment horizontal="center"/>
      <protection locked="0"/>
    </xf>
    <xf numFmtId="0" fontId="6" fillId="0" borderId="0" xfId="0" applyFont="1" applyProtection="1">
      <protection locked="0"/>
    </xf>
    <xf numFmtId="0" fontId="6" fillId="0" borderId="0" xfId="0" applyFont="1" applyAlignment="1" applyProtection="1">
      <alignment horizontal="right"/>
      <protection locked="0"/>
    </xf>
    <xf numFmtId="2" fontId="6" fillId="0" borderId="0" xfId="0" applyNumberFormat="1" applyFont="1" applyAlignment="1" applyProtection="1">
      <alignment horizontal="center"/>
      <protection locked="0"/>
    </xf>
    <xf numFmtId="0" fontId="6" fillId="0" borderId="6" xfId="0" applyFont="1" applyBorder="1" applyProtection="1">
      <protection locked="0"/>
    </xf>
    <xf numFmtId="0" fontId="6" fillId="0" borderId="6" xfId="0" applyFont="1" applyBorder="1" applyAlignment="1" applyProtection="1">
      <alignment horizontal="right"/>
      <protection locked="0"/>
    </xf>
    <xf numFmtId="2" fontId="6" fillId="0" borderId="6" xfId="0" applyNumberFormat="1" applyFont="1" applyBorder="1" applyAlignment="1" applyProtection="1">
      <alignment horizontal="center"/>
      <protection locked="0"/>
    </xf>
    <xf numFmtId="0" fontId="7" fillId="0" borderId="0" xfId="0" applyFont="1" applyAlignment="1">
      <alignment horizontal="center"/>
    </xf>
    <xf numFmtId="0" fontId="31" fillId="0" borderId="8" xfId="0" applyFont="1" applyBorder="1" applyAlignment="1"/>
    <xf numFmtId="0" fontId="21" fillId="0" borderId="1" xfId="0" applyFont="1" applyBorder="1" applyAlignment="1">
      <alignment horizontal="center" vertical="center" wrapText="1"/>
    </xf>
    <xf numFmtId="0" fontId="21" fillId="0" borderId="27" xfId="0" applyFont="1" applyBorder="1" applyAlignment="1">
      <alignment horizontal="center" vertical="center" wrapText="1"/>
    </xf>
    <xf numFmtId="0" fontId="21" fillId="0" borderId="34" xfId="0" applyFont="1" applyBorder="1" applyAlignment="1">
      <alignment horizontal="center" vertical="center" wrapText="1"/>
    </xf>
    <xf numFmtId="0" fontId="30" fillId="4" borderId="0" xfId="0" applyFont="1" applyFill="1" applyAlignment="1">
      <alignment horizontal="center"/>
    </xf>
    <xf numFmtId="0" fontId="0" fillId="4" borderId="0" xfId="0" applyFont="1" applyFill="1" applyAlignment="1">
      <alignment horizontal="center"/>
    </xf>
    <xf numFmtId="0" fontId="31" fillId="0" borderId="8" xfId="0" applyFont="1" applyBorder="1" applyAlignment="1">
      <alignment horizontal="center"/>
    </xf>
    <xf numFmtId="0" fontId="11" fillId="0" borderId="26" xfId="0" applyFont="1" applyBorder="1" applyAlignment="1" applyProtection="1">
      <alignment horizontal="left" vertical="center" wrapText="1"/>
      <protection locked="0"/>
    </xf>
    <xf numFmtId="0" fontId="11" fillId="0" borderId="24" xfId="0" applyFont="1" applyBorder="1" applyAlignment="1" applyProtection="1">
      <alignment horizontal="left" vertical="center" wrapText="1"/>
      <protection locked="0"/>
    </xf>
    <xf numFmtId="0" fontId="11" fillId="0" borderId="4" xfId="0" applyFont="1" applyBorder="1" applyAlignment="1" applyProtection="1">
      <alignment horizontal="left" vertical="center" wrapText="1"/>
      <protection locked="0"/>
    </xf>
    <xf numFmtId="0" fontId="13" fillId="0" borderId="26" xfId="0" applyFont="1" applyBorder="1" applyAlignment="1" applyProtection="1">
      <alignment horizontal="left" vertical="center" wrapText="1"/>
      <protection locked="0"/>
    </xf>
    <xf numFmtId="0" fontId="13" fillId="0" borderId="4" xfId="0" applyFont="1" applyBorder="1" applyAlignment="1" applyProtection="1">
      <alignment horizontal="left" vertical="center" wrapText="1"/>
      <protection locked="0"/>
    </xf>
    <xf numFmtId="0" fontId="8" fillId="2" borderId="22"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wrapText="1"/>
      <protection locked="0"/>
    </xf>
    <xf numFmtId="0" fontId="25" fillId="4" borderId="0" xfId="0" applyFont="1" applyFill="1" applyBorder="1" applyAlignment="1" applyProtection="1">
      <alignment horizontal="center" vertical="center"/>
      <protection locked="0"/>
    </xf>
    <xf numFmtId="0" fontId="8" fillId="4" borderId="22" xfId="0" applyFont="1" applyFill="1" applyBorder="1" applyAlignment="1" applyProtection="1">
      <alignment horizontal="center" vertical="center" wrapText="1"/>
      <protection locked="0"/>
    </xf>
    <xf numFmtId="0" fontId="8" fillId="4" borderId="23" xfId="0" applyFont="1" applyFill="1" applyBorder="1" applyAlignment="1" applyProtection="1">
      <alignment horizontal="center" vertical="center" wrapText="1"/>
      <protection locked="0"/>
    </xf>
    <xf numFmtId="0" fontId="19" fillId="0" borderId="5" xfId="0" applyFont="1" applyBorder="1" applyAlignment="1">
      <alignment horizontal="left" vertical="center" wrapText="1"/>
    </xf>
    <xf numFmtId="0" fontId="19" fillId="0" borderId="3" xfId="0" applyFont="1" applyBorder="1" applyAlignment="1">
      <alignment horizontal="left" vertical="center" wrapText="1"/>
    </xf>
    <xf numFmtId="0" fontId="19" fillId="0" borderId="26" xfId="0" applyFont="1" applyBorder="1" applyAlignment="1">
      <alignment horizontal="left" vertical="center" wrapText="1"/>
    </xf>
    <xf numFmtId="0" fontId="19" fillId="0" borderId="24" xfId="0" applyFont="1" applyBorder="1" applyAlignment="1">
      <alignment horizontal="left" vertical="center" wrapText="1"/>
    </xf>
    <xf numFmtId="0" fontId="19" fillId="0" borderId="4" xfId="0" applyFont="1" applyBorder="1" applyAlignment="1">
      <alignment horizontal="left" vertical="center" wrapText="1"/>
    </xf>
    <xf numFmtId="0" fontId="22" fillId="0" borderId="5" xfId="0" applyFont="1" applyBorder="1" applyAlignment="1">
      <alignment horizontal="left" vertical="center" wrapText="1"/>
    </xf>
    <xf numFmtId="0" fontId="22" fillId="0" borderId="2" xfId="0" applyFont="1" applyBorder="1" applyAlignment="1">
      <alignment horizontal="left" vertical="center" wrapText="1"/>
    </xf>
    <xf numFmtId="0" fontId="7" fillId="0" borderId="2" xfId="0" applyFont="1" applyBorder="1" applyAlignment="1">
      <alignment horizontal="left" vertical="center" wrapText="1"/>
    </xf>
    <xf numFmtId="0" fontId="19" fillId="0" borderId="2" xfId="0" applyFont="1" applyBorder="1" applyAlignment="1">
      <alignment horizontal="left" vertical="center" wrapText="1"/>
    </xf>
    <xf numFmtId="0" fontId="0" fillId="0" borderId="0" xfId="0" applyAlignment="1">
      <alignment horizontal="center"/>
    </xf>
    <xf numFmtId="0" fontId="0" fillId="0" borderId="0" xfId="0" applyAlignment="1">
      <alignment horizontal="left" wrapText="1"/>
    </xf>
  </cellXfs>
  <cellStyles count="2">
    <cellStyle name="Prozent" xfId="1" builtinId="5"/>
    <cellStyle name="Standard" xfId="0" builtinId="0"/>
  </cellStyles>
  <dxfs count="4">
    <dxf>
      <font>
        <b/>
        <i val="0"/>
        <color rgb="FFFF0000"/>
      </font>
    </dxf>
    <dxf>
      <font>
        <b/>
        <i val="0"/>
        <color rgb="FFFF0000"/>
      </font>
    </dxf>
    <dxf>
      <font>
        <b/>
        <i val="0"/>
        <color rgb="FFFF0000"/>
      </font>
    </dxf>
    <dxf>
      <font>
        <b/>
        <i val="0"/>
        <color rgb="FFFF000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13.xml.rels><?xml version="1.0" encoding="UTF-8" standalone="yes"?>
<Relationships xmlns="http://schemas.openxmlformats.org/package/2006/relationships"><Relationship Id="rId1" Type="http://schemas.openxmlformats.org/officeDocument/2006/relationships/chartUserShapes" Target="../drawings/drawing14.xml"/></Relationships>
</file>

<file path=xl/charts/_rels/chart14.xml.rels><?xml version="1.0" encoding="UTF-8" standalone="yes"?>
<Relationships xmlns="http://schemas.openxmlformats.org/package/2006/relationships"><Relationship Id="rId1" Type="http://schemas.openxmlformats.org/officeDocument/2006/relationships/chartUserShapes" Target="../drawings/drawing15.xml"/></Relationships>
</file>

<file path=xl/charts/_rels/chart15.xml.rels><?xml version="1.0" encoding="UTF-8" standalone="yes"?>
<Relationships xmlns="http://schemas.openxmlformats.org/package/2006/relationships"><Relationship Id="rId1" Type="http://schemas.openxmlformats.org/officeDocument/2006/relationships/chartUserShapes" Target="../drawings/drawing16.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830796150481189"/>
          <c:y val="0.1148213265987308"/>
          <c:w val="0.81210870516185452"/>
          <c:h val="0.6547259376030502"/>
        </c:manualLayout>
      </c:layout>
      <c:barChart>
        <c:barDir val="col"/>
        <c:grouping val="stacked"/>
        <c:varyColors val="0"/>
        <c:ser>
          <c:idx val="0"/>
          <c:order val="0"/>
          <c:tx>
            <c:strRef>
              <c:f>Variantenvergleich!$B$16</c:f>
              <c:strCache>
                <c:ptCount val="1"/>
                <c:pt idx="0">
                  <c:v>Umwelt- und Ressourcenschutz</c:v>
                </c:pt>
              </c:strCache>
            </c:strRef>
          </c:tx>
          <c:spPr>
            <a:solidFill>
              <a:schemeClr val="accent1"/>
            </a:solidFill>
            <a:ln>
              <a:noFill/>
            </a:ln>
            <a:effectLst/>
          </c:spPr>
          <c:invertIfNegative val="0"/>
          <c:val>
            <c:numRef>
              <c:f>(Variantenvergleich!$C$16,Variantenvergleich!$C$21,Variantenvergleich!$C$26,Variantenvergleich!$C$31)</c:f>
              <c:numCache>
                <c:formatCode>0.00</c:formatCode>
                <c:ptCount val="4"/>
                <c:pt idx="0">
                  <c:v>0.15431618510360304</c:v>
                </c:pt>
                <c:pt idx="1">
                  <c:v>0.11861275418671567</c:v>
                </c:pt>
                <c:pt idx="2">
                  <c:v>0.15263542111573433</c:v>
                </c:pt>
                <c:pt idx="3">
                  <c:v>0.13892857142857143</c:v>
                </c:pt>
              </c:numCache>
            </c:numRef>
          </c:val>
          <c:extLst xmlns:c16r2="http://schemas.microsoft.com/office/drawing/2015/06/chart">
            <c:ext xmlns:c16="http://schemas.microsoft.com/office/drawing/2014/chart" uri="{C3380CC4-5D6E-409C-BE32-E72D297353CC}">
              <c16:uniqueId val="{00000000-DAD3-42E6-B9AC-855AF5D4D25C}"/>
            </c:ext>
          </c:extLst>
        </c:ser>
        <c:ser>
          <c:idx val="1"/>
          <c:order val="1"/>
          <c:tx>
            <c:strRef>
              <c:f>Variantenvergleich!$B$17</c:f>
              <c:strCache>
                <c:ptCount val="1"/>
                <c:pt idx="0">
                  <c:v>Ökonomische Ziele</c:v>
                </c:pt>
              </c:strCache>
            </c:strRef>
          </c:tx>
          <c:spPr>
            <a:solidFill>
              <a:schemeClr val="accent2"/>
            </a:solidFill>
            <a:ln>
              <a:noFill/>
            </a:ln>
            <a:effectLst/>
          </c:spPr>
          <c:invertIfNegative val="0"/>
          <c:val>
            <c:numRef>
              <c:f>(Variantenvergleich!$C$17,Variantenvergleich!$C$22,Variantenvergleich!$C$27,Variantenvergleich!$C$32)</c:f>
              <c:numCache>
                <c:formatCode>0.00</c:formatCode>
                <c:ptCount val="4"/>
                <c:pt idx="0">
                  <c:v>6.893382352941177E-2</c:v>
                </c:pt>
                <c:pt idx="1">
                  <c:v>0.18500525210084034</c:v>
                </c:pt>
                <c:pt idx="2">
                  <c:v>0.2155987394957983</c:v>
                </c:pt>
                <c:pt idx="3">
                  <c:v>1.6875000000000001E-2</c:v>
                </c:pt>
              </c:numCache>
            </c:numRef>
          </c:val>
          <c:extLst xmlns:c16r2="http://schemas.microsoft.com/office/drawing/2015/06/chart">
            <c:ext xmlns:c16="http://schemas.microsoft.com/office/drawing/2014/chart" uri="{C3380CC4-5D6E-409C-BE32-E72D297353CC}">
              <c16:uniqueId val="{00000001-DAD3-42E6-B9AC-855AF5D4D25C}"/>
            </c:ext>
          </c:extLst>
        </c:ser>
        <c:ser>
          <c:idx val="2"/>
          <c:order val="2"/>
          <c:tx>
            <c:strRef>
              <c:f>Variantenvergleich!$B$18</c:f>
              <c:strCache>
                <c:ptCount val="1"/>
                <c:pt idx="0">
                  <c:v>Soziale Ziele</c:v>
                </c:pt>
              </c:strCache>
            </c:strRef>
          </c:tx>
          <c:spPr>
            <a:solidFill>
              <a:schemeClr val="accent3"/>
            </a:solidFill>
            <a:ln>
              <a:noFill/>
            </a:ln>
            <a:effectLst/>
          </c:spPr>
          <c:invertIfNegative val="0"/>
          <c:val>
            <c:numRef>
              <c:f>(Variantenvergleich!$C$18,Variantenvergleich!$C$23,Variantenvergleich!$C$28,Variantenvergleich!$C$33)</c:f>
              <c:numCache>
                <c:formatCode>0.00</c:formatCode>
                <c:ptCount val="4"/>
                <c:pt idx="0">
                  <c:v>0.16250000000000001</c:v>
                </c:pt>
                <c:pt idx="1">
                  <c:v>0.13750000000000001</c:v>
                </c:pt>
                <c:pt idx="2">
                  <c:v>0.13750000000000001</c:v>
                </c:pt>
                <c:pt idx="3">
                  <c:v>0.13750000000000001</c:v>
                </c:pt>
              </c:numCache>
            </c:numRef>
          </c:val>
          <c:extLst xmlns:c16r2="http://schemas.microsoft.com/office/drawing/2015/06/chart">
            <c:ext xmlns:c16="http://schemas.microsoft.com/office/drawing/2014/chart" uri="{C3380CC4-5D6E-409C-BE32-E72D297353CC}">
              <c16:uniqueId val="{00000002-DAD3-42E6-B9AC-855AF5D4D25C}"/>
            </c:ext>
          </c:extLst>
        </c:ser>
        <c:ser>
          <c:idx val="3"/>
          <c:order val="3"/>
          <c:tx>
            <c:strRef>
              <c:f>Variantenvergleich!$B$19</c:f>
              <c:strCache>
                <c:ptCount val="1"/>
                <c:pt idx="0">
                  <c:v>Technische Ziele</c:v>
                </c:pt>
              </c:strCache>
            </c:strRef>
          </c:tx>
          <c:spPr>
            <a:solidFill>
              <a:schemeClr val="accent4"/>
            </a:solidFill>
            <a:ln>
              <a:noFill/>
            </a:ln>
            <a:effectLst/>
          </c:spPr>
          <c:invertIfNegative val="0"/>
          <c:val>
            <c:numRef>
              <c:f>(Variantenvergleich!$C$19,Variantenvergleich!$C$24,Variantenvergleich!$C$29,Variantenvergleich!$C$34)</c:f>
              <c:numCache>
                <c:formatCode>0.00</c:formatCode>
                <c:ptCount val="4"/>
                <c:pt idx="0">
                  <c:v>0.11250000000000002</c:v>
                </c:pt>
                <c:pt idx="1">
                  <c:v>0.13214285714285715</c:v>
                </c:pt>
                <c:pt idx="2">
                  <c:v>0.12857142857142859</c:v>
                </c:pt>
                <c:pt idx="3">
                  <c:v>0.12380952380952381</c:v>
                </c:pt>
              </c:numCache>
            </c:numRef>
          </c:val>
          <c:extLst xmlns:c16r2="http://schemas.microsoft.com/office/drawing/2015/06/chart">
            <c:ext xmlns:c16="http://schemas.microsoft.com/office/drawing/2014/chart" uri="{C3380CC4-5D6E-409C-BE32-E72D297353CC}">
              <c16:uniqueId val="{00000003-DAD3-42E6-B9AC-855AF5D4D25C}"/>
            </c:ext>
          </c:extLst>
        </c:ser>
        <c:dLbls>
          <c:showLegendKey val="0"/>
          <c:showVal val="0"/>
          <c:showCatName val="0"/>
          <c:showSerName val="0"/>
          <c:showPercent val="0"/>
          <c:showBubbleSize val="0"/>
        </c:dLbls>
        <c:gapWidth val="75"/>
        <c:overlap val="100"/>
        <c:axId val="61397632"/>
        <c:axId val="61518592"/>
      </c:barChart>
      <c:catAx>
        <c:axId val="61397632"/>
        <c:scaling>
          <c:orientation val="minMax"/>
        </c:scaling>
        <c:delete val="0"/>
        <c:axPos val="b"/>
        <c:title>
          <c:tx>
            <c:rich>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r>
                  <a:rPr lang="de-AT" sz="1200" baseline="0"/>
                  <a:t>Variante</a:t>
                </a:r>
              </a:p>
            </c:rich>
          </c:tx>
          <c:layout>
            <c:manualLayout>
              <c:xMode val="edge"/>
              <c:yMode val="edge"/>
              <c:x val="7.959142607174105E-2"/>
              <c:y val="0.77852895047976012"/>
            </c:manualLayout>
          </c:layout>
          <c:overlay val="0"/>
          <c:spPr>
            <a:noFill/>
            <a:ln>
              <a:noFill/>
            </a:ln>
            <a:effectLst/>
          </c:spPr>
        </c:title>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61518592"/>
        <c:crosses val="autoZero"/>
        <c:auto val="1"/>
        <c:lblAlgn val="ctr"/>
        <c:lblOffset val="100"/>
        <c:noMultiLvlLbl val="0"/>
      </c:catAx>
      <c:valAx>
        <c:axId val="61518592"/>
        <c:scaling>
          <c:orientation val="minMax"/>
        </c:scaling>
        <c:delete val="0"/>
        <c:axPos val="l"/>
        <c:majorGridlines>
          <c:spPr>
            <a:ln w="9525" cap="flat" cmpd="sng" algn="ctr">
              <a:solidFill>
                <a:schemeClr val="tx1">
                  <a:lumMod val="15000"/>
                  <a:lumOff val="85000"/>
                </a:schemeClr>
              </a:solidFill>
              <a:round/>
            </a:ln>
            <a:effectLst/>
          </c:spPr>
        </c:majorGridlines>
        <c:minorGridlines>
          <c:spPr>
            <a:ln w="9525" cap="flat" cmpd="sng" algn="ctr">
              <a:noFill/>
              <a:round/>
            </a:ln>
            <a:effectLst/>
          </c:spPr>
        </c:minorGridlines>
        <c:title>
          <c:tx>
            <c:rich>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r>
                  <a:rPr lang="de-AT" sz="1200" baseline="0"/>
                  <a:t>Gesamtnutzwert</a:t>
                </a:r>
              </a:p>
            </c:rich>
          </c:tx>
          <c:layout>
            <c:manualLayout>
              <c:xMode val="edge"/>
              <c:yMode val="edge"/>
              <c:x val="1.8208442694663169E-2"/>
              <c:y val="0.23100962737165515"/>
            </c:manualLayout>
          </c:layout>
          <c:overlay val="0"/>
          <c:spPr>
            <a:noFill/>
            <a:ln>
              <a:noFill/>
            </a:ln>
            <a:effectLst/>
          </c:spPr>
        </c:title>
        <c:numFmt formatCode="0.0" sourceLinked="0"/>
        <c:majorTickMark val="out"/>
        <c:minorTickMark val="none"/>
        <c:tickLblPos val="nextTo"/>
        <c:spPr>
          <a:noFill/>
          <a:ln>
            <a:noFill/>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de-DE"/>
          </a:p>
        </c:txPr>
        <c:crossAx val="61397632"/>
        <c:crosses val="autoZero"/>
        <c:crossBetween val="between"/>
      </c:valAx>
      <c:spPr>
        <a:noFill/>
        <a:ln>
          <a:solidFill>
            <a:schemeClr val="bg1">
              <a:lumMod val="65000"/>
            </a:schemeClr>
          </a:solidFill>
        </a:ln>
        <a:effectLst/>
      </c:spPr>
    </c:plotArea>
    <c:legend>
      <c:legendPos val="r"/>
      <c:layout>
        <c:manualLayout>
          <c:xMode val="edge"/>
          <c:yMode val="edge"/>
          <c:x val="1.1527777777777781E-2"/>
          <c:y val="0.86636693395960851"/>
          <c:w val="0.96902777777777782"/>
          <c:h val="0.12119839463376576"/>
        </c:manualLayout>
      </c:layout>
      <c:overlay val="0"/>
      <c:spPr>
        <a:noFill/>
        <a:ln>
          <a:noFill/>
        </a:ln>
        <a:effectLst/>
      </c:spPr>
      <c:txPr>
        <a:bodyPr rot="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de-D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0000000000000007" r="0.70000000000000007" t="0.78740157499999996" header="0.30000000000000004" footer="0.30000000000000004"/>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830796150481189"/>
          <c:y val="0.1148213265987308"/>
          <c:w val="0.81210870516185452"/>
          <c:h val="0.6547259376030502"/>
        </c:manualLayout>
      </c:layout>
      <c:barChart>
        <c:barDir val="col"/>
        <c:grouping val="stacked"/>
        <c:varyColors val="0"/>
        <c:ser>
          <c:idx val="0"/>
          <c:order val="0"/>
          <c:tx>
            <c:strRef>
              <c:f>Variantenvergleich!$B$16</c:f>
              <c:strCache>
                <c:ptCount val="1"/>
                <c:pt idx="0">
                  <c:v>Umwelt- und Ressourcenschutz</c:v>
                </c:pt>
              </c:strCache>
            </c:strRef>
          </c:tx>
          <c:spPr>
            <a:solidFill>
              <a:schemeClr val="accent1"/>
            </a:solidFill>
            <a:ln>
              <a:noFill/>
            </a:ln>
            <a:effectLst/>
          </c:spPr>
          <c:invertIfNegative val="0"/>
          <c:val>
            <c:numRef>
              <c:f>(Variantenvergleich!$F$38,Variantenvergleich!$F$43,Variantenvergleich!$F$48,Variantenvergleich!$F$53)</c:f>
              <c:numCache>
                <c:formatCode>0.00</c:formatCode>
                <c:ptCount val="4"/>
                <c:pt idx="0">
                  <c:v>0.20583446759433632</c:v>
                </c:pt>
                <c:pt idx="1">
                  <c:v>0.1327395903722145</c:v>
                </c:pt>
                <c:pt idx="2">
                  <c:v>0.20396157174435856</c:v>
                </c:pt>
                <c:pt idx="3">
                  <c:v>0.16864285714285715</c:v>
                </c:pt>
              </c:numCache>
            </c:numRef>
          </c:val>
          <c:extLst xmlns:c16r2="http://schemas.microsoft.com/office/drawing/2015/06/chart">
            <c:ext xmlns:c16="http://schemas.microsoft.com/office/drawing/2014/chart" uri="{C3380CC4-5D6E-409C-BE32-E72D297353CC}">
              <c16:uniqueId val="{00000000-DAD3-42E6-B9AC-855AF5D4D25C}"/>
            </c:ext>
          </c:extLst>
        </c:ser>
        <c:ser>
          <c:idx val="1"/>
          <c:order val="1"/>
          <c:tx>
            <c:strRef>
              <c:f>Variantenvergleich!$B$17</c:f>
              <c:strCache>
                <c:ptCount val="1"/>
                <c:pt idx="0">
                  <c:v>Ökonomische Ziele</c:v>
                </c:pt>
              </c:strCache>
            </c:strRef>
          </c:tx>
          <c:spPr>
            <a:solidFill>
              <a:schemeClr val="accent2"/>
            </a:solidFill>
            <a:ln>
              <a:noFill/>
            </a:ln>
            <a:effectLst/>
          </c:spPr>
          <c:invertIfNegative val="0"/>
          <c:val>
            <c:numRef>
              <c:f>(Variantenvergleich!$F$39,Variantenvergleich!$F$44,Variantenvergleich!$F$49,Variantenvergleich!$F$54)</c:f>
              <c:numCache>
                <c:formatCode>0.00</c:formatCode>
                <c:ptCount val="4"/>
                <c:pt idx="0">
                  <c:v>2.7573529411764709E-2</c:v>
                </c:pt>
                <c:pt idx="1">
                  <c:v>7.4002100840336135E-2</c:v>
                </c:pt>
                <c:pt idx="2">
                  <c:v>8.6239495798319327E-2</c:v>
                </c:pt>
                <c:pt idx="3">
                  <c:v>6.7500000000000008E-3</c:v>
                </c:pt>
              </c:numCache>
            </c:numRef>
          </c:val>
          <c:extLst xmlns:c16r2="http://schemas.microsoft.com/office/drawing/2015/06/chart">
            <c:ext xmlns:c16="http://schemas.microsoft.com/office/drawing/2014/chart" uri="{C3380CC4-5D6E-409C-BE32-E72D297353CC}">
              <c16:uniqueId val="{00000001-DAD3-42E6-B9AC-855AF5D4D25C}"/>
            </c:ext>
          </c:extLst>
        </c:ser>
        <c:ser>
          <c:idx val="2"/>
          <c:order val="2"/>
          <c:tx>
            <c:strRef>
              <c:f>Variantenvergleich!$B$18</c:f>
              <c:strCache>
                <c:ptCount val="1"/>
                <c:pt idx="0">
                  <c:v>Soziale Ziele</c:v>
                </c:pt>
              </c:strCache>
            </c:strRef>
          </c:tx>
          <c:spPr>
            <a:solidFill>
              <a:schemeClr val="accent3"/>
            </a:solidFill>
            <a:ln>
              <a:noFill/>
            </a:ln>
            <a:effectLst/>
          </c:spPr>
          <c:invertIfNegative val="0"/>
          <c:val>
            <c:numRef>
              <c:f>(Variantenvergleich!$F$40,Variantenvergleich!$F$45,Variantenvergleich!$F$50,Variantenvergleich!$F$55)</c:f>
              <c:numCache>
                <c:formatCode>0.00</c:formatCode>
                <c:ptCount val="4"/>
                <c:pt idx="0">
                  <c:v>0.21</c:v>
                </c:pt>
                <c:pt idx="1">
                  <c:v>0.15</c:v>
                </c:pt>
                <c:pt idx="2">
                  <c:v>0.13</c:v>
                </c:pt>
                <c:pt idx="3">
                  <c:v>0.17</c:v>
                </c:pt>
              </c:numCache>
            </c:numRef>
          </c:val>
          <c:extLst xmlns:c16r2="http://schemas.microsoft.com/office/drawing/2015/06/chart">
            <c:ext xmlns:c16="http://schemas.microsoft.com/office/drawing/2014/chart" uri="{C3380CC4-5D6E-409C-BE32-E72D297353CC}">
              <c16:uniqueId val="{00000002-DAD3-42E6-B9AC-855AF5D4D25C}"/>
            </c:ext>
          </c:extLst>
        </c:ser>
        <c:ser>
          <c:idx val="3"/>
          <c:order val="3"/>
          <c:tx>
            <c:strRef>
              <c:f>Variantenvergleich!$B$19</c:f>
              <c:strCache>
                <c:ptCount val="1"/>
                <c:pt idx="0">
                  <c:v>Technische Ziele</c:v>
                </c:pt>
              </c:strCache>
            </c:strRef>
          </c:tx>
          <c:spPr>
            <a:solidFill>
              <a:schemeClr val="accent4"/>
            </a:solidFill>
            <a:ln>
              <a:noFill/>
            </a:ln>
            <a:effectLst/>
          </c:spPr>
          <c:invertIfNegative val="0"/>
          <c:val>
            <c:numRef>
              <c:f>(Variantenvergleich!$F$41,Variantenvergleich!$F$46,Variantenvergleich!$F$51,Variantenvergleich!$F$56)</c:f>
              <c:numCache>
                <c:formatCode>0.00</c:formatCode>
                <c:ptCount val="4"/>
                <c:pt idx="0">
                  <c:v>3.4285714285714287E-2</c:v>
                </c:pt>
                <c:pt idx="1">
                  <c:v>4.2857142857142864E-2</c:v>
                </c:pt>
                <c:pt idx="2">
                  <c:v>4.3571428571428567E-2</c:v>
                </c:pt>
                <c:pt idx="3">
                  <c:v>4.0952380952380955E-2</c:v>
                </c:pt>
              </c:numCache>
            </c:numRef>
          </c:val>
          <c:extLst xmlns:c16r2="http://schemas.microsoft.com/office/drawing/2015/06/chart">
            <c:ext xmlns:c16="http://schemas.microsoft.com/office/drawing/2014/chart" uri="{C3380CC4-5D6E-409C-BE32-E72D297353CC}">
              <c16:uniqueId val="{00000003-DAD3-42E6-B9AC-855AF5D4D25C}"/>
            </c:ext>
          </c:extLst>
        </c:ser>
        <c:dLbls>
          <c:showLegendKey val="0"/>
          <c:showVal val="0"/>
          <c:showCatName val="0"/>
          <c:showSerName val="0"/>
          <c:showPercent val="0"/>
          <c:showBubbleSize val="0"/>
        </c:dLbls>
        <c:gapWidth val="75"/>
        <c:overlap val="100"/>
        <c:axId val="179472256"/>
        <c:axId val="179486720"/>
      </c:barChart>
      <c:catAx>
        <c:axId val="179472256"/>
        <c:scaling>
          <c:orientation val="minMax"/>
        </c:scaling>
        <c:delete val="0"/>
        <c:axPos val="b"/>
        <c:title>
          <c:tx>
            <c:rich>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r>
                  <a:rPr lang="de-AT" sz="1200" baseline="0"/>
                  <a:t>Variante</a:t>
                </a:r>
              </a:p>
            </c:rich>
          </c:tx>
          <c:layout>
            <c:manualLayout>
              <c:xMode val="edge"/>
              <c:yMode val="edge"/>
              <c:x val="7.959142607174105E-2"/>
              <c:y val="0.77852895047976012"/>
            </c:manualLayout>
          </c:layout>
          <c:overlay val="0"/>
          <c:spPr>
            <a:noFill/>
            <a:ln>
              <a:noFill/>
            </a:ln>
            <a:effectLst/>
          </c:spPr>
        </c:title>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79486720"/>
        <c:crosses val="autoZero"/>
        <c:auto val="1"/>
        <c:lblAlgn val="ctr"/>
        <c:lblOffset val="100"/>
        <c:noMultiLvlLbl val="0"/>
      </c:catAx>
      <c:valAx>
        <c:axId val="179486720"/>
        <c:scaling>
          <c:orientation val="minMax"/>
        </c:scaling>
        <c:delete val="0"/>
        <c:axPos val="l"/>
        <c:majorGridlines>
          <c:spPr>
            <a:ln w="9525" cap="flat" cmpd="sng" algn="ctr">
              <a:solidFill>
                <a:schemeClr val="tx1">
                  <a:lumMod val="15000"/>
                  <a:lumOff val="85000"/>
                </a:schemeClr>
              </a:solidFill>
              <a:round/>
            </a:ln>
            <a:effectLst/>
          </c:spPr>
        </c:majorGridlines>
        <c:minorGridlines>
          <c:spPr>
            <a:ln w="9525" cap="flat" cmpd="sng" algn="ctr">
              <a:noFill/>
              <a:round/>
            </a:ln>
            <a:effectLst/>
          </c:spPr>
        </c:minorGridlines>
        <c:title>
          <c:tx>
            <c:rich>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r>
                  <a:rPr lang="de-AT" sz="1200" baseline="0"/>
                  <a:t>Gesamtnutzwert</a:t>
                </a:r>
              </a:p>
            </c:rich>
          </c:tx>
          <c:layout>
            <c:manualLayout>
              <c:xMode val="edge"/>
              <c:yMode val="edge"/>
              <c:x val="1.8208442694663169E-2"/>
              <c:y val="0.23100962737165515"/>
            </c:manualLayout>
          </c:layout>
          <c:overlay val="0"/>
          <c:spPr>
            <a:noFill/>
            <a:ln>
              <a:noFill/>
            </a:ln>
            <a:effectLst/>
          </c:spPr>
        </c:title>
        <c:numFmt formatCode="0.0" sourceLinked="0"/>
        <c:majorTickMark val="out"/>
        <c:minorTickMark val="none"/>
        <c:tickLblPos val="nextTo"/>
        <c:spPr>
          <a:noFill/>
          <a:ln>
            <a:noFill/>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de-DE"/>
          </a:p>
        </c:txPr>
        <c:crossAx val="179472256"/>
        <c:crosses val="autoZero"/>
        <c:crossBetween val="between"/>
        <c:majorUnit val="0.1"/>
      </c:valAx>
      <c:spPr>
        <a:noFill/>
        <a:ln>
          <a:solidFill>
            <a:schemeClr val="bg1">
              <a:lumMod val="65000"/>
            </a:schemeClr>
          </a:solidFill>
        </a:ln>
        <a:effectLst/>
      </c:spPr>
    </c:plotArea>
    <c:legend>
      <c:legendPos val="r"/>
      <c:layout>
        <c:manualLayout>
          <c:xMode val="edge"/>
          <c:yMode val="edge"/>
          <c:x val="1.1527777777777781E-2"/>
          <c:y val="0.86636693395960851"/>
          <c:w val="0.96902777777777782"/>
          <c:h val="0.12119839463376576"/>
        </c:manualLayout>
      </c:layout>
      <c:overlay val="0"/>
      <c:spPr>
        <a:noFill/>
        <a:ln>
          <a:noFill/>
        </a:ln>
        <a:effectLst/>
      </c:spPr>
      <c:txPr>
        <a:bodyPr rot="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de-D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0000000000000007" r="0.70000000000000007" t="0.78740157499999996" header="0.30000000000000004" footer="0.30000000000000004"/>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830796150481189"/>
          <c:y val="0.1148213265987308"/>
          <c:w val="0.81210870516185452"/>
          <c:h val="0.6547259376030502"/>
        </c:manualLayout>
      </c:layout>
      <c:barChart>
        <c:barDir val="col"/>
        <c:grouping val="stacked"/>
        <c:varyColors val="0"/>
        <c:ser>
          <c:idx val="0"/>
          <c:order val="0"/>
          <c:tx>
            <c:strRef>
              <c:f>Variantenvergleich!$B$16</c:f>
              <c:strCache>
                <c:ptCount val="1"/>
                <c:pt idx="0">
                  <c:v>Umwelt- und Ressourcenschutz</c:v>
                </c:pt>
              </c:strCache>
            </c:strRef>
          </c:tx>
          <c:spPr>
            <a:solidFill>
              <a:schemeClr val="accent1"/>
            </a:solidFill>
            <a:ln>
              <a:noFill/>
            </a:ln>
            <a:effectLst/>
          </c:spPr>
          <c:invertIfNegative val="0"/>
          <c:val>
            <c:numRef>
              <c:f>(Variantenvergleich!$G$38,Variantenvergleich!$G$43,Variantenvergleich!$G$48,Variantenvergleich!$G$53)</c:f>
              <c:numCache>
                <c:formatCode>0.00</c:formatCode>
                <c:ptCount val="4"/>
                <c:pt idx="0">
                  <c:v>7.7187925347876107E-2</c:v>
                </c:pt>
                <c:pt idx="1">
                  <c:v>4.9777346389580437E-2</c:v>
                </c:pt>
                <c:pt idx="2">
                  <c:v>7.6485589404134469E-2</c:v>
                </c:pt>
                <c:pt idx="3">
                  <c:v>6.3241071428571424E-2</c:v>
                </c:pt>
              </c:numCache>
            </c:numRef>
          </c:val>
          <c:extLst xmlns:c16r2="http://schemas.microsoft.com/office/drawing/2015/06/chart">
            <c:ext xmlns:c16="http://schemas.microsoft.com/office/drawing/2014/chart" uri="{C3380CC4-5D6E-409C-BE32-E72D297353CC}">
              <c16:uniqueId val="{00000000-DAD3-42E6-B9AC-855AF5D4D25C}"/>
            </c:ext>
          </c:extLst>
        </c:ser>
        <c:ser>
          <c:idx val="1"/>
          <c:order val="1"/>
          <c:tx>
            <c:strRef>
              <c:f>Variantenvergleich!$B$17</c:f>
              <c:strCache>
                <c:ptCount val="1"/>
                <c:pt idx="0">
                  <c:v>Ökonomische Ziele</c:v>
                </c:pt>
              </c:strCache>
            </c:strRef>
          </c:tx>
          <c:spPr>
            <a:solidFill>
              <a:schemeClr val="accent2"/>
            </a:solidFill>
            <a:ln>
              <a:noFill/>
            </a:ln>
            <a:effectLst/>
          </c:spPr>
          <c:invertIfNegative val="0"/>
          <c:val>
            <c:numRef>
              <c:f>(Variantenvergleich!$G$39,Variantenvergleich!$G$44,Variantenvergleich!$G$49,Variantenvergleich!$G$54)</c:f>
              <c:numCache>
                <c:formatCode>0.00</c:formatCode>
                <c:ptCount val="4"/>
                <c:pt idx="0">
                  <c:v>4.1360294117647065E-2</c:v>
                </c:pt>
                <c:pt idx="1">
                  <c:v>0.1110031512605042</c:v>
                </c:pt>
                <c:pt idx="2">
                  <c:v>0.129359243697479</c:v>
                </c:pt>
                <c:pt idx="3">
                  <c:v>1.0125000000000002E-2</c:v>
                </c:pt>
              </c:numCache>
            </c:numRef>
          </c:val>
          <c:extLst xmlns:c16r2="http://schemas.microsoft.com/office/drawing/2015/06/chart">
            <c:ext xmlns:c16="http://schemas.microsoft.com/office/drawing/2014/chart" uri="{C3380CC4-5D6E-409C-BE32-E72D297353CC}">
              <c16:uniqueId val="{00000001-DAD3-42E6-B9AC-855AF5D4D25C}"/>
            </c:ext>
          </c:extLst>
        </c:ser>
        <c:ser>
          <c:idx val="2"/>
          <c:order val="2"/>
          <c:tx>
            <c:strRef>
              <c:f>Variantenvergleich!$B$18</c:f>
              <c:strCache>
                <c:ptCount val="1"/>
                <c:pt idx="0">
                  <c:v>Soziale Ziele</c:v>
                </c:pt>
              </c:strCache>
            </c:strRef>
          </c:tx>
          <c:spPr>
            <a:solidFill>
              <a:schemeClr val="accent3"/>
            </a:solidFill>
            <a:ln>
              <a:noFill/>
            </a:ln>
            <a:effectLst/>
          </c:spPr>
          <c:invertIfNegative val="0"/>
          <c:val>
            <c:numRef>
              <c:f>(Variantenvergleich!$G$40,Variantenvergleich!$G$45,Variantenvergleich!$G$50,Variantenvergleich!$G$55)</c:f>
              <c:numCache>
                <c:formatCode>0.00</c:formatCode>
                <c:ptCount val="4"/>
                <c:pt idx="0">
                  <c:v>7.8750000000000001E-2</c:v>
                </c:pt>
                <c:pt idx="1">
                  <c:v>5.6250000000000001E-2</c:v>
                </c:pt>
                <c:pt idx="2">
                  <c:v>4.8750000000000002E-2</c:v>
                </c:pt>
                <c:pt idx="3">
                  <c:v>6.3750000000000001E-2</c:v>
                </c:pt>
              </c:numCache>
            </c:numRef>
          </c:val>
          <c:extLst xmlns:c16r2="http://schemas.microsoft.com/office/drawing/2015/06/chart">
            <c:ext xmlns:c16="http://schemas.microsoft.com/office/drawing/2014/chart" uri="{C3380CC4-5D6E-409C-BE32-E72D297353CC}">
              <c16:uniqueId val="{00000002-DAD3-42E6-B9AC-855AF5D4D25C}"/>
            </c:ext>
          </c:extLst>
        </c:ser>
        <c:ser>
          <c:idx val="3"/>
          <c:order val="3"/>
          <c:tx>
            <c:strRef>
              <c:f>Variantenvergleich!$B$19</c:f>
              <c:strCache>
                <c:ptCount val="1"/>
                <c:pt idx="0">
                  <c:v>Technische Ziele</c:v>
                </c:pt>
              </c:strCache>
            </c:strRef>
          </c:tx>
          <c:spPr>
            <a:solidFill>
              <a:schemeClr val="accent4"/>
            </a:solidFill>
            <a:ln>
              <a:noFill/>
            </a:ln>
            <a:effectLst/>
          </c:spPr>
          <c:invertIfNegative val="0"/>
          <c:val>
            <c:numRef>
              <c:f>(Variantenvergleich!$G$41,Variantenvergleich!$G$46,Variantenvergleich!$G$51,Variantenvergleich!$G$56)</c:f>
              <c:numCache>
                <c:formatCode>0.00</c:formatCode>
                <c:ptCount val="4"/>
                <c:pt idx="0">
                  <c:v>0.18857142857142858</c:v>
                </c:pt>
                <c:pt idx="1">
                  <c:v>0.23571428571428577</c:v>
                </c:pt>
                <c:pt idx="2">
                  <c:v>0.23964285714285713</c:v>
                </c:pt>
                <c:pt idx="3">
                  <c:v>0.22523809523809527</c:v>
                </c:pt>
              </c:numCache>
            </c:numRef>
          </c:val>
          <c:extLst xmlns:c16r2="http://schemas.microsoft.com/office/drawing/2015/06/chart">
            <c:ext xmlns:c16="http://schemas.microsoft.com/office/drawing/2014/chart" uri="{C3380CC4-5D6E-409C-BE32-E72D297353CC}">
              <c16:uniqueId val="{00000003-DAD3-42E6-B9AC-855AF5D4D25C}"/>
            </c:ext>
          </c:extLst>
        </c:ser>
        <c:dLbls>
          <c:showLegendKey val="0"/>
          <c:showVal val="0"/>
          <c:showCatName val="0"/>
          <c:showSerName val="0"/>
          <c:showPercent val="0"/>
          <c:showBubbleSize val="0"/>
        </c:dLbls>
        <c:gapWidth val="75"/>
        <c:overlap val="100"/>
        <c:axId val="179512064"/>
        <c:axId val="179513984"/>
      </c:barChart>
      <c:catAx>
        <c:axId val="179512064"/>
        <c:scaling>
          <c:orientation val="minMax"/>
        </c:scaling>
        <c:delete val="0"/>
        <c:axPos val="b"/>
        <c:title>
          <c:tx>
            <c:rich>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r>
                  <a:rPr lang="de-AT" sz="1200" baseline="0"/>
                  <a:t>Variante</a:t>
                </a:r>
              </a:p>
            </c:rich>
          </c:tx>
          <c:layout>
            <c:manualLayout>
              <c:xMode val="edge"/>
              <c:yMode val="edge"/>
              <c:x val="7.959142607174105E-2"/>
              <c:y val="0.77852895047976012"/>
            </c:manualLayout>
          </c:layout>
          <c:overlay val="0"/>
          <c:spPr>
            <a:noFill/>
            <a:ln>
              <a:noFill/>
            </a:ln>
            <a:effectLst/>
          </c:spPr>
        </c:title>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79513984"/>
        <c:crosses val="autoZero"/>
        <c:auto val="1"/>
        <c:lblAlgn val="ctr"/>
        <c:lblOffset val="100"/>
        <c:noMultiLvlLbl val="0"/>
      </c:catAx>
      <c:valAx>
        <c:axId val="179513984"/>
        <c:scaling>
          <c:orientation val="minMax"/>
        </c:scaling>
        <c:delete val="0"/>
        <c:axPos val="l"/>
        <c:majorGridlines>
          <c:spPr>
            <a:ln w="9525" cap="flat" cmpd="sng" algn="ctr">
              <a:solidFill>
                <a:schemeClr val="tx1">
                  <a:lumMod val="15000"/>
                  <a:lumOff val="85000"/>
                </a:schemeClr>
              </a:solidFill>
              <a:round/>
            </a:ln>
            <a:effectLst/>
          </c:spPr>
        </c:majorGridlines>
        <c:minorGridlines>
          <c:spPr>
            <a:ln w="9525" cap="flat" cmpd="sng" algn="ctr">
              <a:noFill/>
              <a:round/>
            </a:ln>
            <a:effectLst/>
          </c:spPr>
        </c:minorGridlines>
        <c:title>
          <c:tx>
            <c:rich>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r>
                  <a:rPr lang="de-AT" sz="1200" baseline="0"/>
                  <a:t>Gesamtnutzwert</a:t>
                </a:r>
              </a:p>
            </c:rich>
          </c:tx>
          <c:layout>
            <c:manualLayout>
              <c:xMode val="edge"/>
              <c:yMode val="edge"/>
              <c:x val="1.8208442694663169E-2"/>
              <c:y val="0.23100962737165515"/>
            </c:manualLayout>
          </c:layout>
          <c:overlay val="0"/>
          <c:spPr>
            <a:noFill/>
            <a:ln>
              <a:noFill/>
            </a:ln>
            <a:effectLst/>
          </c:spPr>
        </c:title>
        <c:numFmt formatCode="0.0" sourceLinked="0"/>
        <c:majorTickMark val="out"/>
        <c:minorTickMark val="none"/>
        <c:tickLblPos val="nextTo"/>
        <c:spPr>
          <a:noFill/>
          <a:ln>
            <a:noFill/>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de-DE"/>
          </a:p>
        </c:txPr>
        <c:crossAx val="179512064"/>
        <c:crosses val="autoZero"/>
        <c:crossBetween val="between"/>
        <c:majorUnit val="0.1"/>
      </c:valAx>
      <c:spPr>
        <a:noFill/>
        <a:ln>
          <a:solidFill>
            <a:schemeClr val="bg1">
              <a:lumMod val="65000"/>
            </a:schemeClr>
          </a:solidFill>
        </a:ln>
        <a:effectLst/>
      </c:spPr>
    </c:plotArea>
    <c:legend>
      <c:legendPos val="r"/>
      <c:layout>
        <c:manualLayout>
          <c:xMode val="edge"/>
          <c:yMode val="edge"/>
          <c:x val="1.1527777777777781E-2"/>
          <c:y val="0.86636693395960851"/>
          <c:w val="0.96902777777777782"/>
          <c:h val="0.12119839463376576"/>
        </c:manualLayout>
      </c:layout>
      <c:overlay val="0"/>
      <c:spPr>
        <a:noFill/>
        <a:ln>
          <a:noFill/>
        </a:ln>
        <a:effectLst/>
      </c:spPr>
      <c:txPr>
        <a:bodyPr rot="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de-D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0000000000000007" r="0.70000000000000007" t="0.78740157499999996" header="0.30000000000000004" footer="0.30000000000000004"/>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830796150481189"/>
          <c:y val="0.1148213265987308"/>
          <c:w val="0.81210870516185452"/>
          <c:h val="0.6547259376030502"/>
        </c:manualLayout>
      </c:layout>
      <c:barChart>
        <c:barDir val="col"/>
        <c:grouping val="stacked"/>
        <c:varyColors val="0"/>
        <c:ser>
          <c:idx val="0"/>
          <c:order val="0"/>
          <c:tx>
            <c:strRef>
              <c:f>Variantenvergleich!$B$16</c:f>
              <c:strCache>
                <c:ptCount val="1"/>
                <c:pt idx="0">
                  <c:v>Umwelt- und Ressourcenschutz</c:v>
                </c:pt>
              </c:strCache>
            </c:strRef>
          </c:tx>
          <c:spPr>
            <a:solidFill>
              <a:schemeClr val="accent1"/>
            </a:solidFill>
            <a:ln>
              <a:noFill/>
            </a:ln>
            <a:effectLst/>
          </c:spPr>
          <c:invertIfNegative val="0"/>
          <c:val>
            <c:numRef>
              <c:f>(Variantenvergleich!$D$61,Variantenvergleich!$D$66,Variantenvergleich!$D$71,Variantenvergleich!$D$76)</c:f>
              <c:numCache>
                <c:formatCode>0.00</c:formatCode>
                <c:ptCount val="4"/>
                <c:pt idx="0">
                  <c:v>9.400059548702655E-2</c:v>
                </c:pt>
                <c:pt idx="1">
                  <c:v>4.9116856373984039E-2</c:v>
                </c:pt>
                <c:pt idx="2">
                  <c:v>9.6745896594359684E-2</c:v>
                </c:pt>
                <c:pt idx="3">
                  <c:v>6.7875000000000005E-2</c:v>
                </c:pt>
              </c:numCache>
            </c:numRef>
          </c:val>
          <c:extLst xmlns:c16r2="http://schemas.microsoft.com/office/drawing/2015/06/chart">
            <c:ext xmlns:c16="http://schemas.microsoft.com/office/drawing/2014/chart" uri="{C3380CC4-5D6E-409C-BE32-E72D297353CC}">
              <c16:uniqueId val="{00000000-DAD3-42E6-B9AC-855AF5D4D25C}"/>
            </c:ext>
          </c:extLst>
        </c:ser>
        <c:ser>
          <c:idx val="1"/>
          <c:order val="1"/>
          <c:tx>
            <c:strRef>
              <c:f>Variantenvergleich!$B$17</c:f>
              <c:strCache>
                <c:ptCount val="1"/>
                <c:pt idx="0">
                  <c:v>Ökonomische Ziele</c:v>
                </c:pt>
              </c:strCache>
            </c:strRef>
          </c:tx>
          <c:spPr>
            <a:solidFill>
              <a:schemeClr val="accent2"/>
            </a:solidFill>
            <a:ln>
              <a:noFill/>
            </a:ln>
            <a:effectLst/>
          </c:spPr>
          <c:invertIfNegative val="0"/>
          <c:val>
            <c:numRef>
              <c:f>(Variantenvergleich!$D$62,Variantenvergleich!$D$67,Variantenvergleich!$D$72,Variantenvergleich!$D$77)</c:f>
              <c:numCache>
                <c:formatCode>0.00</c:formatCode>
                <c:ptCount val="4"/>
                <c:pt idx="0">
                  <c:v>0.1516544117647059</c:v>
                </c:pt>
                <c:pt idx="1">
                  <c:v>0.40701155462184879</c:v>
                </c:pt>
                <c:pt idx="2">
                  <c:v>0.47431722689075634</c:v>
                </c:pt>
                <c:pt idx="3">
                  <c:v>3.7125000000000005E-2</c:v>
                </c:pt>
              </c:numCache>
            </c:numRef>
          </c:val>
          <c:extLst xmlns:c16r2="http://schemas.microsoft.com/office/drawing/2015/06/chart">
            <c:ext xmlns:c16="http://schemas.microsoft.com/office/drawing/2014/chart" uri="{C3380CC4-5D6E-409C-BE32-E72D297353CC}">
              <c16:uniqueId val="{00000001-DAD3-42E6-B9AC-855AF5D4D25C}"/>
            </c:ext>
          </c:extLst>
        </c:ser>
        <c:ser>
          <c:idx val="2"/>
          <c:order val="2"/>
          <c:tx>
            <c:strRef>
              <c:f>Variantenvergleich!$B$18</c:f>
              <c:strCache>
                <c:ptCount val="1"/>
                <c:pt idx="0">
                  <c:v>Soziale Ziele</c:v>
                </c:pt>
              </c:strCache>
            </c:strRef>
          </c:tx>
          <c:spPr>
            <a:solidFill>
              <a:schemeClr val="accent3"/>
            </a:solidFill>
            <a:ln>
              <a:noFill/>
            </a:ln>
            <a:effectLst/>
          </c:spPr>
          <c:invertIfNegative val="0"/>
          <c:val>
            <c:numRef>
              <c:f>(Variantenvergleich!$D$63,Variantenvergleich!$D$68,Variantenvergleich!$D$73,Variantenvergleich!$D$78)</c:f>
              <c:numCache>
                <c:formatCode>0.00</c:formatCode>
                <c:ptCount val="4"/>
                <c:pt idx="0">
                  <c:v>0.12</c:v>
                </c:pt>
                <c:pt idx="1">
                  <c:v>0.06</c:v>
                </c:pt>
                <c:pt idx="2">
                  <c:v>0.03</c:v>
                </c:pt>
                <c:pt idx="3">
                  <c:v>0.09</c:v>
                </c:pt>
              </c:numCache>
            </c:numRef>
          </c:val>
          <c:extLst xmlns:c16r2="http://schemas.microsoft.com/office/drawing/2015/06/chart">
            <c:ext xmlns:c16="http://schemas.microsoft.com/office/drawing/2014/chart" uri="{C3380CC4-5D6E-409C-BE32-E72D297353CC}">
              <c16:uniqueId val="{00000002-DAD3-42E6-B9AC-855AF5D4D25C}"/>
            </c:ext>
          </c:extLst>
        </c:ser>
        <c:ser>
          <c:idx val="3"/>
          <c:order val="3"/>
          <c:tx>
            <c:strRef>
              <c:f>Variantenvergleich!$B$19</c:f>
              <c:strCache>
                <c:ptCount val="1"/>
                <c:pt idx="0">
                  <c:v>Technische Ziele</c:v>
                </c:pt>
              </c:strCache>
            </c:strRef>
          </c:tx>
          <c:spPr>
            <a:solidFill>
              <a:schemeClr val="accent4"/>
            </a:solidFill>
            <a:ln>
              <a:noFill/>
            </a:ln>
            <a:effectLst/>
          </c:spPr>
          <c:invertIfNegative val="0"/>
          <c:val>
            <c:numRef>
              <c:f>(Variantenvergleich!$D$64,Variantenvergleich!$D$69,Variantenvergleich!$D$74,Variantenvergleich!$D$79)</c:f>
              <c:numCache>
                <c:formatCode>0.00</c:formatCode>
                <c:ptCount val="4"/>
                <c:pt idx="0">
                  <c:v>6.1874999999999999E-2</c:v>
                </c:pt>
                <c:pt idx="1">
                  <c:v>8.6249999999999993E-2</c:v>
                </c:pt>
                <c:pt idx="2">
                  <c:v>9.375E-2</c:v>
                </c:pt>
                <c:pt idx="3">
                  <c:v>8.5000000000000006E-2</c:v>
                </c:pt>
              </c:numCache>
            </c:numRef>
          </c:val>
          <c:extLst xmlns:c16r2="http://schemas.microsoft.com/office/drawing/2015/06/chart">
            <c:ext xmlns:c16="http://schemas.microsoft.com/office/drawing/2014/chart" uri="{C3380CC4-5D6E-409C-BE32-E72D297353CC}">
              <c16:uniqueId val="{00000003-DAD3-42E6-B9AC-855AF5D4D25C}"/>
            </c:ext>
          </c:extLst>
        </c:ser>
        <c:dLbls>
          <c:showLegendKey val="0"/>
          <c:showVal val="0"/>
          <c:showCatName val="0"/>
          <c:showSerName val="0"/>
          <c:showPercent val="0"/>
          <c:showBubbleSize val="0"/>
        </c:dLbls>
        <c:gapWidth val="75"/>
        <c:overlap val="100"/>
        <c:axId val="179543424"/>
        <c:axId val="179570176"/>
      </c:barChart>
      <c:catAx>
        <c:axId val="179543424"/>
        <c:scaling>
          <c:orientation val="minMax"/>
        </c:scaling>
        <c:delete val="0"/>
        <c:axPos val="b"/>
        <c:title>
          <c:tx>
            <c:rich>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r>
                  <a:rPr lang="de-AT" sz="1200" baseline="0"/>
                  <a:t>Variante</a:t>
                </a:r>
              </a:p>
            </c:rich>
          </c:tx>
          <c:layout>
            <c:manualLayout>
              <c:xMode val="edge"/>
              <c:yMode val="edge"/>
              <c:x val="7.959142607174105E-2"/>
              <c:y val="0.77852895047976012"/>
            </c:manualLayout>
          </c:layout>
          <c:overlay val="0"/>
          <c:spPr>
            <a:noFill/>
            <a:ln>
              <a:noFill/>
            </a:ln>
            <a:effectLst/>
          </c:spPr>
        </c:title>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79570176"/>
        <c:crosses val="autoZero"/>
        <c:auto val="1"/>
        <c:lblAlgn val="ctr"/>
        <c:lblOffset val="100"/>
        <c:noMultiLvlLbl val="0"/>
      </c:catAx>
      <c:valAx>
        <c:axId val="179570176"/>
        <c:scaling>
          <c:orientation val="minMax"/>
        </c:scaling>
        <c:delete val="0"/>
        <c:axPos val="l"/>
        <c:majorGridlines>
          <c:spPr>
            <a:ln w="9525" cap="flat" cmpd="sng" algn="ctr">
              <a:solidFill>
                <a:schemeClr val="tx1">
                  <a:lumMod val="15000"/>
                  <a:lumOff val="85000"/>
                </a:schemeClr>
              </a:solidFill>
              <a:round/>
            </a:ln>
            <a:effectLst/>
          </c:spPr>
        </c:majorGridlines>
        <c:minorGridlines>
          <c:spPr>
            <a:ln w="9525" cap="flat" cmpd="sng" algn="ctr">
              <a:noFill/>
              <a:round/>
            </a:ln>
            <a:effectLst/>
          </c:spPr>
        </c:minorGridlines>
        <c:title>
          <c:tx>
            <c:rich>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r>
                  <a:rPr lang="de-AT" sz="1200" baseline="0"/>
                  <a:t>Gesamtnutzwert</a:t>
                </a:r>
              </a:p>
            </c:rich>
          </c:tx>
          <c:layout>
            <c:manualLayout>
              <c:xMode val="edge"/>
              <c:yMode val="edge"/>
              <c:x val="1.8208442694663169E-2"/>
              <c:y val="0.23100962737165515"/>
            </c:manualLayout>
          </c:layout>
          <c:overlay val="0"/>
          <c:spPr>
            <a:noFill/>
            <a:ln>
              <a:noFill/>
            </a:ln>
            <a:effectLst/>
          </c:spPr>
        </c:title>
        <c:numFmt formatCode="0.0" sourceLinked="0"/>
        <c:majorTickMark val="out"/>
        <c:minorTickMark val="none"/>
        <c:tickLblPos val="nextTo"/>
        <c:spPr>
          <a:noFill/>
          <a:ln>
            <a:noFill/>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de-DE"/>
          </a:p>
        </c:txPr>
        <c:crossAx val="179543424"/>
        <c:crosses val="autoZero"/>
        <c:crossBetween val="between"/>
      </c:valAx>
      <c:spPr>
        <a:noFill/>
        <a:ln>
          <a:solidFill>
            <a:schemeClr val="bg1">
              <a:lumMod val="65000"/>
            </a:schemeClr>
          </a:solidFill>
        </a:ln>
        <a:effectLst/>
      </c:spPr>
    </c:plotArea>
    <c:legend>
      <c:legendPos val="r"/>
      <c:layout>
        <c:manualLayout>
          <c:xMode val="edge"/>
          <c:yMode val="edge"/>
          <c:x val="1.1527777777777781E-2"/>
          <c:y val="0.86636693395960851"/>
          <c:w val="0.96902777777777782"/>
          <c:h val="0.12119839463376576"/>
        </c:manualLayout>
      </c:layout>
      <c:overlay val="0"/>
      <c:spPr>
        <a:noFill/>
        <a:ln>
          <a:noFill/>
        </a:ln>
        <a:effectLst/>
      </c:spPr>
      <c:txPr>
        <a:bodyPr rot="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de-D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0000000000000007" r="0.70000000000000007" t="0.78740157499999996" header="0.30000000000000004" footer="0.30000000000000004"/>
    <c:pageSetup/>
  </c:printSettings>
  <c:userShapes r:id="rId1"/>
</c:chartSpace>
</file>

<file path=xl/charts/chart13.xml><?xml version="1.0" encoding="utf-8"?>
<c:chartSpace xmlns:c="http://schemas.openxmlformats.org/drawingml/2006/chart" xmlns:a="http://schemas.openxmlformats.org/drawingml/2006/main" xmlns:r="http://schemas.openxmlformats.org/officeDocument/2006/relationships">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830796150481189"/>
          <c:y val="0.1148213265987308"/>
          <c:w val="0.81210870516185452"/>
          <c:h val="0.6547259376030502"/>
        </c:manualLayout>
      </c:layout>
      <c:barChart>
        <c:barDir val="col"/>
        <c:grouping val="stacked"/>
        <c:varyColors val="0"/>
        <c:ser>
          <c:idx val="0"/>
          <c:order val="0"/>
          <c:tx>
            <c:strRef>
              <c:f>Variantenvergleich!$B$16</c:f>
              <c:strCache>
                <c:ptCount val="1"/>
                <c:pt idx="0">
                  <c:v>Umwelt- und Ressourcenschutz</c:v>
                </c:pt>
              </c:strCache>
            </c:strRef>
          </c:tx>
          <c:spPr>
            <a:solidFill>
              <a:schemeClr val="accent1"/>
            </a:solidFill>
            <a:ln>
              <a:noFill/>
            </a:ln>
            <a:effectLst/>
          </c:spPr>
          <c:invertIfNegative val="0"/>
          <c:val>
            <c:numRef>
              <c:f>(Variantenvergleich!$E$61,Variantenvergleich!$E$66,Variantenvergleich!$E$71,Variantenvergleich!$E$76)</c:f>
              <c:numCache>
                <c:formatCode>0.00</c:formatCode>
                <c:ptCount val="4"/>
                <c:pt idx="0">
                  <c:v>0.34466885011909737</c:v>
                </c:pt>
                <c:pt idx="1">
                  <c:v>0.18009514003794144</c:v>
                </c:pt>
                <c:pt idx="2">
                  <c:v>0.35473495417931877</c:v>
                </c:pt>
                <c:pt idx="3">
                  <c:v>0.24887499999999999</c:v>
                </c:pt>
              </c:numCache>
            </c:numRef>
          </c:val>
          <c:extLst xmlns:c16r2="http://schemas.microsoft.com/office/drawing/2015/06/chart">
            <c:ext xmlns:c16="http://schemas.microsoft.com/office/drawing/2014/chart" uri="{C3380CC4-5D6E-409C-BE32-E72D297353CC}">
              <c16:uniqueId val="{00000000-DAD3-42E6-B9AC-855AF5D4D25C}"/>
            </c:ext>
          </c:extLst>
        </c:ser>
        <c:ser>
          <c:idx val="1"/>
          <c:order val="1"/>
          <c:tx>
            <c:strRef>
              <c:f>Variantenvergleich!$B$17</c:f>
              <c:strCache>
                <c:ptCount val="1"/>
                <c:pt idx="0">
                  <c:v>Ökonomische Ziele</c:v>
                </c:pt>
              </c:strCache>
            </c:strRef>
          </c:tx>
          <c:spPr>
            <a:solidFill>
              <a:schemeClr val="accent2"/>
            </a:solidFill>
            <a:ln>
              <a:noFill/>
            </a:ln>
            <a:effectLst/>
          </c:spPr>
          <c:invertIfNegative val="0"/>
          <c:val>
            <c:numRef>
              <c:f>(Variantenvergleich!$E$62,Variantenvergleich!$E$67,Variantenvergleich!$E$72,Variantenvergleich!$E$77)</c:f>
              <c:numCache>
                <c:formatCode>0.00</c:formatCode>
                <c:ptCount val="4"/>
                <c:pt idx="0">
                  <c:v>4.1360294117647065E-2</c:v>
                </c:pt>
                <c:pt idx="1">
                  <c:v>0.1110031512605042</c:v>
                </c:pt>
                <c:pt idx="2">
                  <c:v>0.129359243697479</c:v>
                </c:pt>
                <c:pt idx="3">
                  <c:v>1.0125000000000002E-2</c:v>
                </c:pt>
              </c:numCache>
            </c:numRef>
          </c:val>
          <c:extLst xmlns:c16r2="http://schemas.microsoft.com/office/drawing/2015/06/chart">
            <c:ext xmlns:c16="http://schemas.microsoft.com/office/drawing/2014/chart" uri="{C3380CC4-5D6E-409C-BE32-E72D297353CC}">
              <c16:uniqueId val="{00000001-DAD3-42E6-B9AC-855AF5D4D25C}"/>
            </c:ext>
          </c:extLst>
        </c:ser>
        <c:ser>
          <c:idx val="2"/>
          <c:order val="2"/>
          <c:tx>
            <c:strRef>
              <c:f>Variantenvergleich!$B$18</c:f>
              <c:strCache>
                <c:ptCount val="1"/>
                <c:pt idx="0">
                  <c:v>Soziale Ziele</c:v>
                </c:pt>
              </c:strCache>
            </c:strRef>
          </c:tx>
          <c:spPr>
            <a:solidFill>
              <a:schemeClr val="accent3"/>
            </a:solidFill>
            <a:ln>
              <a:noFill/>
            </a:ln>
            <a:effectLst/>
          </c:spPr>
          <c:invertIfNegative val="0"/>
          <c:val>
            <c:numRef>
              <c:f>(Variantenvergleich!$E$63,Variantenvergleich!$E$68,Variantenvergleich!$E$73,Variantenvergleich!$E$78)</c:f>
              <c:numCache>
                <c:formatCode>0.00</c:formatCode>
                <c:ptCount val="4"/>
                <c:pt idx="0">
                  <c:v>0.12</c:v>
                </c:pt>
                <c:pt idx="1">
                  <c:v>0.06</c:v>
                </c:pt>
                <c:pt idx="2">
                  <c:v>0.03</c:v>
                </c:pt>
                <c:pt idx="3">
                  <c:v>0.09</c:v>
                </c:pt>
              </c:numCache>
            </c:numRef>
          </c:val>
          <c:extLst xmlns:c16r2="http://schemas.microsoft.com/office/drawing/2015/06/chart">
            <c:ext xmlns:c16="http://schemas.microsoft.com/office/drawing/2014/chart" uri="{C3380CC4-5D6E-409C-BE32-E72D297353CC}">
              <c16:uniqueId val="{00000002-DAD3-42E6-B9AC-855AF5D4D25C}"/>
            </c:ext>
          </c:extLst>
        </c:ser>
        <c:ser>
          <c:idx val="3"/>
          <c:order val="3"/>
          <c:tx>
            <c:strRef>
              <c:f>Variantenvergleich!$B$19</c:f>
              <c:strCache>
                <c:ptCount val="1"/>
                <c:pt idx="0">
                  <c:v>Technische Ziele</c:v>
                </c:pt>
              </c:strCache>
            </c:strRef>
          </c:tx>
          <c:spPr>
            <a:solidFill>
              <a:schemeClr val="accent4"/>
            </a:solidFill>
            <a:ln>
              <a:noFill/>
            </a:ln>
            <a:effectLst/>
          </c:spPr>
          <c:invertIfNegative val="0"/>
          <c:val>
            <c:numRef>
              <c:f>(Variantenvergleich!$E$64,Variantenvergleich!$E$69,Variantenvergleich!$E$74,Variantenvergleich!$E$79)</c:f>
              <c:numCache>
                <c:formatCode>0.00</c:formatCode>
                <c:ptCount val="4"/>
                <c:pt idx="0">
                  <c:v>6.1874999999999999E-2</c:v>
                </c:pt>
                <c:pt idx="1">
                  <c:v>8.6249999999999993E-2</c:v>
                </c:pt>
                <c:pt idx="2">
                  <c:v>9.375E-2</c:v>
                </c:pt>
                <c:pt idx="3">
                  <c:v>8.5000000000000006E-2</c:v>
                </c:pt>
              </c:numCache>
            </c:numRef>
          </c:val>
          <c:extLst xmlns:c16r2="http://schemas.microsoft.com/office/drawing/2015/06/chart">
            <c:ext xmlns:c16="http://schemas.microsoft.com/office/drawing/2014/chart" uri="{C3380CC4-5D6E-409C-BE32-E72D297353CC}">
              <c16:uniqueId val="{00000003-DAD3-42E6-B9AC-855AF5D4D25C}"/>
            </c:ext>
          </c:extLst>
        </c:ser>
        <c:dLbls>
          <c:showLegendKey val="0"/>
          <c:showVal val="0"/>
          <c:showCatName val="0"/>
          <c:showSerName val="0"/>
          <c:showPercent val="0"/>
          <c:showBubbleSize val="0"/>
        </c:dLbls>
        <c:gapWidth val="75"/>
        <c:overlap val="100"/>
        <c:axId val="179591424"/>
        <c:axId val="179593600"/>
      </c:barChart>
      <c:catAx>
        <c:axId val="179591424"/>
        <c:scaling>
          <c:orientation val="minMax"/>
        </c:scaling>
        <c:delete val="0"/>
        <c:axPos val="b"/>
        <c:title>
          <c:tx>
            <c:rich>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r>
                  <a:rPr lang="de-AT" sz="1200" baseline="0"/>
                  <a:t>Variante</a:t>
                </a:r>
              </a:p>
            </c:rich>
          </c:tx>
          <c:layout>
            <c:manualLayout>
              <c:xMode val="edge"/>
              <c:yMode val="edge"/>
              <c:x val="7.959142607174105E-2"/>
              <c:y val="0.77852895047976012"/>
            </c:manualLayout>
          </c:layout>
          <c:overlay val="0"/>
          <c:spPr>
            <a:noFill/>
            <a:ln>
              <a:noFill/>
            </a:ln>
            <a:effectLst/>
          </c:spPr>
        </c:title>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79593600"/>
        <c:crosses val="autoZero"/>
        <c:auto val="1"/>
        <c:lblAlgn val="ctr"/>
        <c:lblOffset val="100"/>
        <c:noMultiLvlLbl val="0"/>
      </c:catAx>
      <c:valAx>
        <c:axId val="179593600"/>
        <c:scaling>
          <c:orientation val="minMax"/>
        </c:scaling>
        <c:delete val="0"/>
        <c:axPos val="l"/>
        <c:majorGridlines>
          <c:spPr>
            <a:ln w="9525" cap="flat" cmpd="sng" algn="ctr">
              <a:solidFill>
                <a:schemeClr val="tx1">
                  <a:lumMod val="15000"/>
                  <a:lumOff val="85000"/>
                </a:schemeClr>
              </a:solidFill>
              <a:round/>
            </a:ln>
            <a:effectLst/>
          </c:spPr>
        </c:majorGridlines>
        <c:minorGridlines>
          <c:spPr>
            <a:ln w="9525" cap="flat" cmpd="sng" algn="ctr">
              <a:noFill/>
              <a:round/>
            </a:ln>
            <a:effectLst/>
          </c:spPr>
        </c:minorGridlines>
        <c:title>
          <c:tx>
            <c:rich>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r>
                  <a:rPr lang="de-AT" sz="1200" baseline="0"/>
                  <a:t>Gesamtnutzwert</a:t>
                </a:r>
              </a:p>
            </c:rich>
          </c:tx>
          <c:layout>
            <c:manualLayout>
              <c:xMode val="edge"/>
              <c:yMode val="edge"/>
              <c:x val="1.8208442694663169E-2"/>
              <c:y val="0.23100962737165515"/>
            </c:manualLayout>
          </c:layout>
          <c:overlay val="0"/>
          <c:spPr>
            <a:noFill/>
            <a:ln>
              <a:noFill/>
            </a:ln>
            <a:effectLst/>
          </c:spPr>
        </c:title>
        <c:numFmt formatCode="0.0" sourceLinked="0"/>
        <c:majorTickMark val="out"/>
        <c:minorTickMark val="none"/>
        <c:tickLblPos val="nextTo"/>
        <c:spPr>
          <a:noFill/>
          <a:ln>
            <a:noFill/>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de-DE"/>
          </a:p>
        </c:txPr>
        <c:crossAx val="179591424"/>
        <c:crosses val="autoZero"/>
        <c:crossBetween val="between"/>
      </c:valAx>
      <c:spPr>
        <a:noFill/>
        <a:ln>
          <a:solidFill>
            <a:schemeClr val="bg1">
              <a:lumMod val="65000"/>
            </a:schemeClr>
          </a:solidFill>
        </a:ln>
        <a:effectLst/>
      </c:spPr>
    </c:plotArea>
    <c:legend>
      <c:legendPos val="r"/>
      <c:layout>
        <c:manualLayout>
          <c:xMode val="edge"/>
          <c:yMode val="edge"/>
          <c:x val="1.1527777777777781E-2"/>
          <c:y val="0.86636693395960851"/>
          <c:w val="0.96902777777777782"/>
          <c:h val="0.12119839463376576"/>
        </c:manualLayout>
      </c:layout>
      <c:overlay val="0"/>
      <c:spPr>
        <a:noFill/>
        <a:ln>
          <a:noFill/>
        </a:ln>
        <a:effectLst/>
      </c:spPr>
      <c:txPr>
        <a:bodyPr rot="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de-D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0000000000000007" r="0.70000000000000007" t="0.78740157499999996" header="0.30000000000000004" footer="0.30000000000000004"/>
    <c:pageSetup/>
  </c:printSettings>
  <c:userShapes r:id="rId1"/>
</c:chartSpace>
</file>

<file path=xl/charts/chart14.xml><?xml version="1.0" encoding="utf-8"?>
<c:chartSpace xmlns:c="http://schemas.openxmlformats.org/drawingml/2006/chart" xmlns:a="http://schemas.openxmlformats.org/drawingml/2006/main" xmlns:r="http://schemas.openxmlformats.org/officeDocument/2006/relationships">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830796150481189"/>
          <c:y val="0.1148213265987308"/>
          <c:w val="0.81210870516185452"/>
          <c:h val="0.6547259376030502"/>
        </c:manualLayout>
      </c:layout>
      <c:barChart>
        <c:barDir val="col"/>
        <c:grouping val="stacked"/>
        <c:varyColors val="0"/>
        <c:ser>
          <c:idx val="0"/>
          <c:order val="0"/>
          <c:tx>
            <c:strRef>
              <c:f>Variantenvergleich!$B$16</c:f>
              <c:strCache>
                <c:ptCount val="1"/>
                <c:pt idx="0">
                  <c:v>Umwelt- und Ressourcenschutz</c:v>
                </c:pt>
              </c:strCache>
            </c:strRef>
          </c:tx>
          <c:spPr>
            <a:solidFill>
              <a:schemeClr val="accent1"/>
            </a:solidFill>
            <a:ln>
              <a:noFill/>
            </a:ln>
            <a:effectLst/>
          </c:spPr>
          <c:invertIfNegative val="0"/>
          <c:val>
            <c:numRef>
              <c:f>(Variantenvergleich!$F$61,Variantenvergleich!$F$66,Variantenvergleich!$F$71,Variantenvergleich!$F$76)</c:f>
              <c:numCache>
                <c:formatCode>0.00</c:formatCode>
                <c:ptCount val="4"/>
                <c:pt idx="0">
                  <c:v>0.25066825463207082</c:v>
                </c:pt>
                <c:pt idx="1">
                  <c:v>0.13097828366395742</c:v>
                </c:pt>
                <c:pt idx="2">
                  <c:v>0.2579890575849591</c:v>
                </c:pt>
                <c:pt idx="3">
                  <c:v>0.18100000000000002</c:v>
                </c:pt>
              </c:numCache>
            </c:numRef>
          </c:val>
          <c:extLst xmlns:c16r2="http://schemas.microsoft.com/office/drawing/2015/06/chart">
            <c:ext xmlns:c16="http://schemas.microsoft.com/office/drawing/2014/chart" uri="{C3380CC4-5D6E-409C-BE32-E72D297353CC}">
              <c16:uniqueId val="{00000000-DAD3-42E6-B9AC-855AF5D4D25C}"/>
            </c:ext>
          </c:extLst>
        </c:ser>
        <c:ser>
          <c:idx val="1"/>
          <c:order val="1"/>
          <c:tx>
            <c:strRef>
              <c:f>Variantenvergleich!$B$17</c:f>
              <c:strCache>
                <c:ptCount val="1"/>
                <c:pt idx="0">
                  <c:v>Ökonomische Ziele</c:v>
                </c:pt>
              </c:strCache>
            </c:strRef>
          </c:tx>
          <c:spPr>
            <a:solidFill>
              <a:schemeClr val="accent2"/>
            </a:solidFill>
            <a:ln>
              <a:noFill/>
            </a:ln>
            <a:effectLst/>
          </c:spPr>
          <c:invertIfNegative val="0"/>
          <c:val>
            <c:numRef>
              <c:f>(Variantenvergleich!$F$62,Variantenvergleich!$F$67,Variantenvergleich!$F$72,Variantenvergleich!$F$77)</c:f>
              <c:numCache>
                <c:formatCode>0.00</c:formatCode>
                <c:ptCount val="4"/>
                <c:pt idx="0">
                  <c:v>2.7573529411764709E-2</c:v>
                </c:pt>
                <c:pt idx="1">
                  <c:v>7.4002100840336135E-2</c:v>
                </c:pt>
                <c:pt idx="2">
                  <c:v>8.6239495798319327E-2</c:v>
                </c:pt>
                <c:pt idx="3">
                  <c:v>6.7500000000000008E-3</c:v>
                </c:pt>
              </c:numCache>
            </c:numRef>
          </c:val>
          <c:extLst xmlns:c16r2="http://schemas.microsoft.com/office/drawing/2015/06/chart">
            <c:ext xmlns:c16="http://schemas.microsoft.com/office/drawing/2014/chart" uri="{C3380CC4-5D6E-409C-BE32-E72D297353CC}">
              <c16:uniqueId val="{00000001-DAD3-42E6-B9AC-855AF5D4D25C}"/>
            </c:ext>
          </c:extLst>
        </c:ser>
        <c:ser>
          <c:idx val="2"/>
          <c:order val="2"/>
          <c:tx>
            <c:strRef>
              <c:f>Variantenvergleich!$B$18</c:f>
              <c:strCache>
                <c:ptCount val="1"/>
                <c:pt idx="0">
                  <c:v>Soziale Ziele</c:v>
                </c:pt>
              </c:strCache>
            </c:strRef>
          </c:tx>
          <c:spPr>
            <a:solidFill>
              <a:schemeClr val="accent3"/>
            </a:solidFill>
            <a:ln>
              <a:noFill/>
            </a:ln>
            <a:effectLst/>
          </c:spPr>
          <c:invertIfNegative val="0"/>
          <c:val>
            <c:numRef>
              <c:f>(Variantenvergleich!$F$63,Variantenvergleich!$F$68,Variantenvergleich!$F$73,Variantenvergleich!$F$78)</c:f>
              <c:numCache>
                <c:formatCode>0.00</c:formatCode>
                <c:ptCount val="4"/>
                <c:pt idx="0">
                  <c:v>0.32</c:v>
                </c:pt>
                <c:pt idx="1">
                  <c:v>0.16</c:v>
                </c:pt>
                <c:pt idx="2">
                  <c:v>0.08</c:v>
                </c:pt>
                <c:pt idx="3">
                  <c:v>0.24</c:v>
                </c:pt>
              </c:numCache>
            </c:numRef>
          </c:val>
          <c:extLst xmlns:c16r2="http://schemas.microsoft.com/office/drawing/2015/06/chart">
            <c:ext xmlns:c16="http://schemas.microsoft.com/office/drawing/2014/chart" uri="{C3380CC4-5D6E-409C-BE32-E72D297353CC}">
              <c16:uniqueId val="{00000002-DAD3-42E6-B9AC-855AF5D4D25C}"/>
            </c:ext>
          </c:extLst>
        </c:ser>
        <c:ser>
          <c:idx val="3"/>
          <c:order val="3"/>
          <c:tx>
            <c:strRef>
              <c:f>Variantenvergleich!$B$19</c:f>
              <c:strCache>
                <c:ptCount val="1"/>
                <c:pt idx="0">
                  <c:v>Technische Ziele</c:v>
                </c:pt>
              </c:strCache>
            </c:strRef>
          </c:tx>
          <c:spPr>
            <a:solidFill>
              <a:schemeClr val="accent4"/>
            </a:solidFill>
            <a:ln>
              <a:noFill/>
            </a:ln>
            <a:effectLst/>
          </c:spPr>
          <c:invertIfNegative val="0"/>
          <c:val>
            <c:numRef>
              <c:f>(Variantenvergleich!$F$64,Variantenvergleich!$F$69,Variantenvergleich!$F$74,Variantenvergleich!$F$79)</c:f>
              <c:numCache>
                <c:formatCode>0.00</c:formatCode>
                <c:ptCount val="4"/>
                <c:pt idx="0">
                  <c:v>4.1250000000000002E-2</c:v>
                </c:pt>
                <c:pt idx="1">
                  <c:v>5.7500000000000002E-2</c:v>
                </c:pt>
                <c:pt idx="2">
                  <c:v>6.25E-2</c:v>
                </c:pt>
                <c:pt idx="3">
                  <c:v>5.6666666666666664E-2</c:v>
                </c:pt>
              </c:numCache>
            </c:numRef>
          </c:val>
          <c:extLst xmlns:c16r2="http://schemas.microsoft.com/office/drawing/2015/06/chart">
            <c:ext xmlns:c16="http://schemas.microsoft.com/office/drawing/2014/chart" uri="{C3380CC4-5D6E-409C-BE32-E72D297353CC}">
              <c16:uniqueId val="{00000003-DAD3-42E6-B9AC-855AF5D4D25C}"/>
            </c:ext>
          </c:extLst>
        </c:ser>
        <c:dLbls>
          <c:showLegendKey val="0"/>
          <c:showVal val="0"/>
          <c:showCatName val="0"/>
          <c:showSerName val="0"/>
          <c:showPercent val="0"/>
          <c:showBubbleSize val="0"/>
        </c:dLbls>
        <c:gapWidth val="75"/>
        <c:overlap val="100"/>
        <c:axId val="179640960"/>
        <c:axId val="179651328"/>
      </c:barChart>
      <c:catAx>
        <c:axId val="179640960"/>
        <c:scaling>
          <c:orientation val="minMax"/>
        </c:scaling>
        <c:delete val="0"/>
        <c:axPos val="b"/>
        <c:title>
          <c:tx>
            <c:rich>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r>
                  <a:rPr lang="de-AT" sz="1200" baseline="0"/>
                  <a:t>Variante</a:t>
                </a:r>
              </a:p>
            </c:rich>
          </c:tx>
          <c:layout>
            <c:manualLayout>
              <c:xMode val="edge"/>
              <c:yMode val="edge"/>
              <c:x val="7.959142607174105E-2"/>
              <c:y val="0.77852895047976012"/>
            </c:manualLayout>
          </c:layout>
          <c:overlay val="0"/>
          <c:spPr>
            <a:noFill/>
            <a:ln>
              <a:noFill/>
            </a:ln>
            <a:effectLst/>
          </c:spPr>
        </c:title>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79651328"/>
        <c:crosses val="autoZero"/>
        <c:auto val="1"/>
        <c:lblAlgn val="ctr"/>
        <c:lblOffset val="100"/>
        <c:noMultiLvlLbl val="0"/>
      </c:catAx>
      <c:valAx>
        <c:axId val="179651328"/>
        <c:scaling>
          <c:orientation val="minMax"/>
        </c:scaling>
        <c:delete val="0"/>
        <c:axPos val="l"/>
        <c:majorGridlines>
          <c:spPr>
            <a:ln w="9525" cap="flat" cmpd="sng" algn="ctr">
              <a:solidFill>
                <a:schemeClr val="tx1">
                  <a:lumMod val="15000"/>
                  <a:lumOff val="85000"/>
                </a:schemeClr>
              </a:solidFill>
              <a:round/>
            </a:ln>
            <a:effectLst/>
          </c:spPr>
        </c:majorGridlines>
        <c:minorGridlines>
          <c:spPr>
            <a:ln w="9525" cap="flat" cmpd="sng" algn="ctr">
              <a:noFill/>
              <a:round/>
            </a:ln>
            <a:effectLst/>
          </c:spPr>
        </c:minorGridlines>
        <c:title>
          <c:tx>
            <c:rich>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r>
                  <a:rPr lang="de-AT" sz="1200" baseline="0"/>
                  <a:t>Gesamtnutzwert</a:t>
                </a:r>
              </a:p>
            </c:rich>
          </c:tx>
          <c:layout>
            <c:manualLayout>
              <c:xMode val="edge"/>
              <c:yMode val="edge"/>
              <c:x val="1.8208442694663169E-2"/>
              <c:y val="0.23100962737165515"/>
            </c:manualLayout>
          </c:layout>
          <c:overlay val="0"/>
          <c:spPr>
            <a:noFill/>
            <a:ln>
              <a:noFill/>
            </a:ln>
            <a:effectLst/>
          </c:spPr>
        </c:title>
        <c:numFmt formatCode="0.0" sourceLinked="0"/>
        <c:majorTickMark val="out"/>
        <c:minorTickMark val="none"/>
        <c:tickLblPos val="nextTo"/>
        <c:spPr>
          <a:noFill/>
          <a:ln>
            <a:noFill/>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de-DE"/>
          </a:p>
        </c:txPr>
        <c:crossAx val="179640960"/>
        <c:crosses val="autoZero"/>
        <c:crossBetween val="between"/>
      </c:valAx>
      <c:spPr>
        <a:noFill/>
        <a:ln>
          <a:solidFill>
            <a:schemeClr val="bg1">
              <a:lumMod val="65000"/>
            </a:schemeClr>
          </a:solidFill>
        </a:ln>
        <a:effectLst/>
      </c:spPr>
    </c:plotArea>
    <c:legend>
      <c:legendPos val="r"/>
      <c:layout>
        <c:manualLayout>
          <c:xMode val="edge"/>
          <c:yMode val="edge"/>
          <c:x val="1.1527777777777781E-2"/>
          <c:y val="0.86636693395960851"/>
          <c:w val="0.96902777777777782"/>
          <c:h val="0.12119839463376576"/>
        </c:manualLayout>
      </c:layout>
      <c:overlay val="0"/>
      <c:spPr>
        <a:noFill/>
        <a:ln>
          <a:noFill/>
        </a:ln>
        <a:effectLst/>
      </c:spPr>
      <c:txPr>
        <a:bodyPr rot="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de-D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0000000000000007" r="0.70000000000000007" t="0.78740157499999996" header="0.30000000000000004" footer="0.30000000000000004"/>
    <c:pageSetup/>
  </c:printSettings>
  <c:userShapes r:id="rId1"/>
</c:chartSpace>
</file>

<file path=xl/charts/chart15.xml><?xml version="1.0" encoding="utf-8"?>
<c:chartSpace xmlns:c="http://schemas.openxmlformats.org/drawingml/2006/chart" xmlns:a="http://schemas.openxmlformats.org/drawingml/2006/main" xmlns:r="http://schemas.openxmlformats.org/officeDocument/2006/relationships">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830796150481189"/>
          <c:y val="0.1148213265987308"/>
          <c:w val="0.81210870516185452"/>
          <c:h val="0.6547259376030502"/>
        </c:manualLayout>
      </c:layout>
      <c:barChart>
        <c:barDir val="col"/>
        <c:grouping val="stacked"/>
        <c:varyColors val="0"/>
        <c:ser>
          <c:idx val="0"/>
          <c:order val="0"/>
          <c:tx>
            <c:strRef>
              <c:f>Variantenvergleich!$B$16</c:f>
              <c:strCache>
                <c:ptCount val="1"/>
                <c:pt idx="0">
                  <c:v>Umwelt- und Ressourcenschutz</c:v>
                </c:pt>
              </c:strCache>
            </c:strRef>
          </c:tx>
          <c:spPr>
            <a:solidFill>
              <a:schemeClr val="accent1"/>
            </a:solidFill>
            <a:ln>
              <a:noFill/>
            </a:ln>
            <a:effectLst/>
          </c:spPr>
          <c:invertIfNegative val="0"/>
          <c:val>
            <c:numRef>
              <c:f>(Variantenvergleich!$G$61,Variantenvergleich!$G$66,Variantenvergleich!$G$71,Variantenvergleich!$G$76)</c:f>
              <c:numCache>
                <c:formatCode>0.00</c:formatCode>
                <c:ptCount val="4"/>
                <c:pt idx="0">
                  <c:v>9.400059548702655E-2</c:v>
                </c:pt>
                <c:pt idx="1">
                  <c:v>4.9116856373984039E-2</c:v>
                </c:pt>
                <c:pt idx="2">
                  <c:v>9.6745896594359684E-2</c:v>
                </c:pt>
                <c:pt idx="3">
                  <c:v>6.7875000000000005E-2</c:v>
                </c:pt>
              </c:numCache>
            </c:numRef>
          </c:val>
          <c:extLst xmlns:c16r2="http://schemas.microsoft.com/office/drawing/2015/06/chart">
            <c:ext xmlns:c16="http://schemas.microsoft.com/office/drawing/2014/chart" uri="{C3380CC4-5D6E-409C-BE32-E72D297353CC}">
              <c16:uniqueId val="{00000000-DAD3-42E6-B9AC-855AF5D4D25C}"/>
            </c:ext>
          </c:extLst>
        </c:ser>
        <c:ser>
          <c:idx val="1"/>
          <c:order val="1"/>
          <c:tx>
            <c:strRef>
              <c:f>Variantenvergleich!$B$17</c:f>
              <c:strCache>
                <c:ptCount val="1"/>
                <c:pt idx="0">
                  <c:v>Ökonomische Ziele</c:v>
                </c:pt>
              </c:strCache>
            </c:strRef>
          </c:tx>
          <c:spPr>
            <a:solidFill>
              <a:schemeClr val="accent2"/>
            </a:solidFill>
            <a:ln>
              <a:noFill/>
            </a:ln>
            <a:effectLst/>
          </c:spPr>
          <c:invertIfNegative val="0"/>
          <c:val>
            <c:numRef>
              <c:f>(Variantenvergleich!$G$62,Variantenvergleich!$G$67,Variantenvergleich!$G$72,Variantenvergleich!$G$77)</c:f>
              <c:numCache>
                <c:formatCode>0.00</c:formatCode>
                <c:ptCount val="4"/>
                <c:pt idx="0">
                  <c:v>4.1360294117647065E-2</c:v>
                </c:pt>
                <c:pt idx="1">
                  <c:v>0.1110031512605042</c:v>
                </c:pt>
                <c:pt idx="2">
                  <c:v>0.129359243697479</c:v>
                </c:pt>
                <c:pt idx="3">
                  <c:v>1.0125000000000002E-2</c:v>
                </c:pt>
              </c:numCache>
            </c:numRef>
          </c:val>
          <c:extLst xmlns:c16r2="http://schemas.microsoft.com/office/drawing/2015/06/chart">
            <c:ext xmlns:c16="http://schemas.microsoft.com/office/drawing/2014/chart" uri="{C3380CC4-5D6E-409C-BE32-E72D297353CC}">
              <c16:uniqueId val="{00000001-DAD3-42E6-B9AC-855AF5D4D25C}"/>
            </c:ext>
          </c:extLst>
        </c:ser>
        <c:ser>
          <c:idx val="2"/>
          <c:order val="2"/>
          <c:tx>
            <c:strRef>
              <c:f>Variantenvergleich!$B$18</c:f>
              <c:strCache>
                <c:ptCount val="1"/>
                <c:pt idx="0">
                  <c:v>Soziale Ziele</c:v>
                </c:pt>
              </c:strCache>
            </c:strRef>
          </c:tx>
          <c:spPr>
            <a:solidFill>
              <a:schemeClr val="accent3"/>
            </a:solidFill>
            <a:ln>
              <a:noFill/>
            </a:ln>
            <a:effectLst/>
          </c:spPr>
          <c:invertIfNegative val="0"/>
          <c:val>
            <c:numRef>
              <c:f>(Variantenvergleich!$G$63,Variantenvergleich!$G$68,Variantenvergleich!$G$73,Variantenvergleich!$G$78)</c:f>
              <c:numCache>
                <c:formatCode>0.00</c:formatCode>
                <c:ptCount val="4"/>
                <c:pt idx="0">
                  <c:v>0.12</c:v>
                </c:pt>
                <c:pt idx="1">
                  <c:v>0.06</c:v>
                </c:pt>
                <c:pt idx="2">
                  <c:v>0.03</c:v>
                </c:pt>
                <c:pt idx="3">
                  <c:v>0.09</c:v>
                </c:pt>
              </c:numCache>
            </c:numRef>
          </c:val>
          <c:extLst xmlns:c16r2="http://schemas.microsoft.com/office/drawing/2015/06/chart">
            <c:ext xmlns:c16="http://schemas.microsoft.com/office/drawing/2014/chart" uri="{C3380CC4-5D6E-409C-BE32-E72D297353CC}">
              <c16:uniqueId val="{00000002-DAD3-42E6-B9AC-855AF5D4D25C}"/>
            </c:ext>
          </c:extLst>
        </c:ser>
        <c:ser>
          <c:idx val="3"/>
          <c:order val="3"/>
          <c:tx>
            <c:strRef>
              <c:f>Variantenvergleich!$B$19</c:f>
              <c:strCache>
                <c:ptCount val="1"/>
                <c:pt idx="0">
                  <c:v>Technische Ziele</c:v>
                </c:pt>
              </c:strCache>
            </c:strRef>
          </c:tx>
          <c:spPr>
            <a:solidFill>
              <a:schemeClr val="accent4"/>
            </a:solidFill>
            <a:ln>
              <a:noFill/>
            </a:ln>
            <a:effectLst/>
          </c:spPr>
          <c:invertIfNegative val="0"/>
          <c:val>
            <c:numRef>
              <c:f>(Variantenvergleich!$G$64,Variantenvergleich!$G$69,Variantenvergleich!$G$74,Variantenvergleich!$G$79)</c:f>
              <c:numCache>
                <c:formatCode>0.00</c:formatCode>
                <c:ptCount val="4"/>
                <c:pt idx="0">
                  <c:v>0.22687499999999999</c:v>
                </c:pt>
                <c:pt idx="1">
                  <c:v>0.31624999999999998</c:v>
                </c:pt>
                <c:pt idx="2">
                  <c:v>0.34375</c:v>
                </c:pt>
                <c:pt idx="3">
                  <c:v>0.31166666666666665</c:v>
                </c:pt>
              </c:numCache>
            </c:numRef>
          </c:val>
          <c:extLst xmlns:c16r2="http://schemas.microsoft.com/office/drawing/2015/06/chart">
            <c:ext xmlns:c16="http://schemas.microsoft.com/office/drawing/2014/chart" uri="{C3380CC4-5D6E-409C-BE32-E72D297353CC}">
              <c16:uniqueId val="{00000003-DAD3-42E6-B9AC-855AF5D4D25C}"/>
            </c:ext>
          </c:extLst>
        </c:ser>
        <c:dLbls>
          <c:showLegendKey val="0"/>
          <c:showVal val="0"/>
          <c:showCatName val="0"/>
          <c:showSerName val="0"/>
          <c:showPercent val="0"/>
          <c:showBubbleSize val="0"/>
        </c:dLbls>
        <c:gapWidth val="75"/>
        <c:overlap val="100"/>
        <c:axId val="179680768"/>
        <c:axId val="179682688"/>
      </c:barChart>
      <c:catAx>
        <c:axId val="179680768"/>
        <c:scaling>
          <c:orientation val="minMax"/>
        </c:scaling>
        <c:delete val="0"/>
        <c:axPos val="b"/>
        <c:title>
          <c:tx>
            <c:rich>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r>
                  <a:rPr lang="de-AT" sz="1200" baseline="0"/>
                  <a:t>Variante</a:t>
                </a:r>
              </a:p>
            </c:rich>
          </c:tx>
          <c:layout>
            <c:manualLayout>
              <c:xMode val="edge"/>
              <c:yMode val="edge"/>
              <c:x val="7.959142607174105E-2"/>
              <c:y val="0.77852895047976012"/>
            </c:manualLayout>
          </c:layout>
          <c:overlay val="0"/>
          <c:spPr>
            <a:noFill/>
            <a:ln>
              <a:noFill/>
            </a:ln>
            <a:effectLst/>
          </c:spPr>
        </c:title>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79682688"/>
        <c:crosses val="autoZero"/>
        <c:auto val="1"/>
        <c:lblAlgn val="ctr"/>
        <c:lblOffset val="100"/>
        <c:noMultiLvlLbl val="0"/>
      </c:catAx>
      <c:valAx>
        <c:axId val="179682688"/>
        <c:scaling>
          <c:orientation val="minMax"/>
        </c:scaling>
        <c:delete val="0"/>
        <c:axPos val="l"/>
        <c:majorGridlines>
          <c:spPr>
            <a:ln w="9525" cap="flat" cmpd="sng" algn="ctr">
              <a:solidFill>
                <a:schemeClr val="tx1">
                  <a:lumMod val="15000"/>
                  <a:lumOff val="85000"/>
                </a:schemeClr>
              </a:solidFill>
              <a:round/>
            </a:ln>
            <a:effectLst/>
          </c:spPr>
        </c:majorGridlines>
        <c:minorGridlines>
          <c:spPr>
            <a:ln w="9525" cap="flat" cmpd="sng" algn="ctr">
              <a:noFill/>
              <a:round/>
            </a:ln>
            <a:effectLst/>
          </c:spPr>
        </c:minorGridlines>
        <c:title>
          <c:tx>
            <c:rich>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r>
                  <a:rPr lang="de-AT" sz="1200" baseline="0"/>
                  <a:t>Gesamtnutzwert</a:t>
                </a:r>
              </a:p>
            </c:rich>
          </c:tx>
          <c:layout>
            <c:manualLayout>
              <c:xMode val="edge"/>
              <c:yMode val="edge"/>
              <c:x val="1.8208442694663169E-2"/>
              <c:y val="0.23100962737165515"/>
            </c:manualLayout>
          </c:layout>
          <c:overlay val="0"/>
          <c:spPr>
            <a:noFill/>
            <a:ln>
              <a:noFill/>
            </a:ln>
            <a:effectLst/>
          </c:spPr>
        </c:title>
        <c:numFmt formatCode="0.0" sourceLinked="0"/>
        <c:majorTickMark val="out"/>
        <c:minorTickMark val="none"/>
        <c:tickLblPos val="nextTo"/>
        <c:spPr>
          <a:noFill/>
          <a:ln>
            <a:noFill/>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de-DE"/>
          </a:p>
        </c:txPr>
        <c:crossAx val="179680768"/>
        <c:crosses val="autoZero"/>
        <c:crossBetween val="between"/>
      </c:valAx>
      <c:spPr>
        <a:noFill/>
        <a:ln>
          <a:solidFill>
            <a:schemeClr val="bg1">
              <a:lumMod val="65000"/>
            </a:schemeClr>
          </a:solidFill>
        </a:ln>
        <a:effectLst/>
      </c:spPr>
    </c:plotArea>
    <c:legend>
      <c:legendPos val="r"/>
      <c:layout>
        <c:manualLayout>
          <c:xMode val="edge"/>
          <c:yMode val="edge"/>
          <c:x val="1.1527777777777781E-2"/>
          <c:y val="0.86636693395960851"/>
          <c:w val="0.96902777777777782"/>
          <c:h val="0.12119839463376576"/>
        </c:manualLayout>
      </c:layout>
      <c:overlay val="0"/>
      <c:spPr>
        <a:noFill/>
        <a:ln>
          <a:noFill/>
        </a:ln>
        <a:effectLst/>
      </c:spPr>
      <c:txPr>
        <a:bodyPr rot="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de-D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0000000000000007" r="0.70000000000000007" t="0.78740157499999996" header="0.30000000000000004" footer="0.30000000000000004"/>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830796150481189"/>
          <c:y val="0.1148213265987308"/>
          <c:w val="0.81210870516185452"/>
          <c:h val="0.6547259376030502"/>
        </c:manualLayout>
      </c:layout>
      <c:barChart>
        <c:barDir val="col"/>
        <c:grouping val="stacked"/>
        <c:varyColors val="0"/>
        <c:ser>
          <c:idx val="0"/>
          <c:order val="0"/>
          <c:tx>
            <c:strRef>
              <c:f>Variantenvergleich!$B$16</c:f>
              <c:strCache>
                <c:ptCount val="1"/>
                <c:pt idx="0">
                  <c:v>Umwelt- und Ressourcenschutz</c:v>
                </c:pt>
              </c:strCache>
            </c:strRef>
          </c:tx>
          <c:spPr>
            <a:solidFill>
              <a:schemeClr val="accent1"/>
            </a:solidFill>
            <a:ln>
              <a:noFill/>
            </a:ln>
            <a:effectLst/>
          </c:spPr>
          <c:invertIfNegative val="0"/>
          <c:val>
            <c:numRef>
              <c:f>(Variantenvergleich!$C$38,Variantenvergleich!$C$43,Variantenvergleich!$C$48,Variantenvergleich!$C$53)</c:f>
              <c:numCache>
                <c:formatCode>0.00</c:formatCode>
                <c:ptCount val="4"/>
                <c:pt idx="0">
                  <c:v>0.12864654224646019</c:v>
                </c:pt>
                <c:pt idx="1">
                  <c:v>8.2962243982634062E-2</c:v>
                </c:pt>
                <c:pt idx="2">
                  <c:v>0.12747598234022411</c:v>
                </c:pt>
                <c:pt idx="3">
                  <c:v>0.10540178571428571</c:v>
                </c:pt>
              </c:numCache>
            </c:numRef>
          </c:val>
          <c:extLst xmlns:c16r2="http://schemas.microsoft.com/office/drawing/2015/06/chart">
            <c:ext xmlns:c16="http://schemas.microsoft.com/office/drawing/2014/chart" uri="{C3380CC4-5D6E-409C-BE32-E72D297353CC}">
              <c16:uniqueId val="{00000000-DAD3-42E6-B9AC-855AF5D4D25C}"/>
            </c:ext>
          </c:extLst>
        </c:ser>
        <c:ser>
          <c:idx val="1"/>
          <c:order val="1"/>
          <c:tx>
            <c:strRef>
              <c:f>Variantenvergleich!$B$17</c:f>
              <c:strCache>
                <c:ptCount val="1"/>
                <c:pt idx="0">
                  <c:v>Ökonomische Ziele</c:v>
                </c:pt>
              </c:strCache>
            </c:strRef>
          </c:tx>
          <c:spPr>
            <a:solidFill>
              <a:schemeClr val="accent2"/>
            </a:solidFill>
            <a:ln>
              <a:noFill/>
            </a:ln>
            <a:effectLst/>
          </c:spPr>
          <c:invertIfNegative val="0"/>
          <c:val>
            <c:numRef>
              <c:f>(Variantenvergleich!$C$39,Variantenvergleich!$C$44,Variantenvergleich!$C$49,Variantenvergleich!$C$54)</c:f>
              <c:numCache>
                <c:formatCode>0.00</c:formatCode>
                <c:ptCount val="4"/>
                <c:pt idx="0">
                  <c:v>6.893382352941177E-2</c:v>
                </c:pt>
                <c:pt idx="1">
                  <c:v>0.18500525210084034</c:v>
                </c:pt>
                <c:pt idx="2">
                  <c:v>0.2155987394957983</c:v>
                </c:pt>
                <c:pt idx="3">
                  <c:v>1.6875000000000001E-2</c:v>
                </c:pt>
              </c:numCache>
            </c:numRef>
          </c:val>
          <c:extLst xmlns:c16r2="http://schemas.microsoft.com/office/drawing/2015/06/chart">
            <c:ext xmlns:c16="http://schemas.microsoft.com/office/drawing/2014/chart" uri="{C3380CC4-5D6E-409C-BE32-E72D297353CC}">
              <c16:uniqueId val="{00000001-DAD3-42E6-B9AC-855AF5D4D25C}"/>
            </c:ext>
          </c:extLst>
        </c:ser>
        <c:ser>
          <c:idx val="2"/>
          <c:order val="2"/>
          <c:tx>
            <c:strRef>
              <c:f>Variantenvergleich!$B$18</c:f>
              <c:strCache>
                <c:ptCount val="1"/>
                <c:pt idx="0">
                  <c:v>Soziale Ziele</c:v>
                </c:pt>
              </c:strCache>
            </c:strRef>
          </c:tx>
          <c:spPr>
            <a:solidFill>
              <a:schemeClr val="accent3"/>
            </a:solidFill>
            <a:ln>
              <a:noFill/>
            </a:ln>
            <a:effectLst/>
          </c:spPr>
          <c:invertIfNegative val="0"/>
          <c:val>
            <c:numRef>
              <c:f>(Variantenvergleich!$C$40,Variantenvergleich!$C$45,Variantenvergleich!$C$50,Variantenvergleich!$C$55)</c:f>
              <c:numCache>
                <c:formatCode>0.00</c:formatCode>
                <c:ptCount val="4"/>
                <c:pt idx="0">
                  <c:v>0.13125000000000001</c:v>
                </c:pt>
                <c:pt idx="1">
                  <c:v>9.375E-2</c:v>
                </c:pt>
                <c:pt idx="2">
                  <c:v>8.1250000000000003E-2</c:v>
                </c:pt>
                <c:pt idx="3">
                  <c:v>0.10625</c:v>
                </c:pt>
              </c:numCache>
            </c:numRef>
          </c:val>
          <c:extLst xmlns:c16r2="http://schemas.microsoft.com/office/drawing/2015/06/chart">
            <c:ext xmlns:c16="http://schemas.microsoft.com/office/drawing/2014/chart" uri="{C3380CC4-5D6E-409C-BE32-E72D297353CC}">
              <c16:uniqueId val="{00000002-DAD3-42E6-B9AC-855AF5D4D25C}"/>
            </c:ext>
          </c:extLst>
        </c:ser>
        <c:ser>
          <c:idx val="3"/>
          <c:order val="3"/>
          <c:tx>
            <c:strRef>
              <c:f>Variantenvergleich!$B$19</c:f>
              <c:strCache>
                <c:ptCount val="1"/>
                <c:pt idx="0">
                  <c:v>Technische Ziele</c:v>
                </c:pt>
              </c:strCache>
            </c:strRef>
          </c:tx>
          <c:spPr>
            <a:solidFill>
              <a:schemeClr val="accent4"/>
            </a:solidFill>
            <a:ln>
              <a:noFill/>
            </a:ln>
            <a:effectLst/>
          </c:spPr>
          <c:invertIfNegative val="0"/>
          <c:val>
            <c:numRef>
              <c:f>(Variantenvergleich!$C$41,Variantenvergleich!$C$46,Variantenvergleich!$C$51,Variantenvergleich!$C$56)</c:f>
              <c:numCache>
                <c:formatCode>0.00</c:formatCode>
                <c:ptCount val="4"/>
                <c:pt idx="0">
                  <c:v>8.5714285714285715E-2</c:v>
                </c:pt>
                <c:pt idx="1">
                  <c:v>0.10714285714285716</c:v>
                </c:pt>
                <c:pt idx="2">
                  <c:v>0.10892857142857143</c:v>
                </c:pt>
                <c:pt idx="3">
                  <c:v>0.10238095238095239</c:v>
                </c:pt>
              </c:numCache>
            </c:numRef>
          </c:val>
          <c:extLst xmlns:c16r2="http://schemas.microsoft.com/office/drawing/2015/06/chart">
            <c:ext xmlns:c16="http://schemas.microsoft.com/office/drawing/2014/chart" uri="{C3380CC4-5D6E-409C-BE32-E72D297353CC}">
              <c16:uniqueId val="{00000003-DAD3-42E6-B9AC-855AF5D4D25C}"/>
            </c:ext>
          </c:extLst>
        </c:ser>
        <c:dLbls>
          <c:showLegendKey val="0"/>
          <c:showVal val="0"/>
          <c:showCatName val="0"/>
          <c:showSerName val="0"/>
          <c:showPercent val="0"/>
          <c:showBubbleSize val="0"/>
        </c:dLbls>
        <c:gapWidth val="75"/>
        <c:overlap val="100"/>
        <c:axId val="215923712"/>
        <c:axId val="170010112"/>
      </c:barChart>
      <c:catAx>
        <c:axId val="215923712"/>
        <c:scaling>
          <c:orientation val="minMax"/>
        </c:scaling>
        <c:delete val="0"/>
        <c:axPos val="b"/>
        <c:title>
          <c:tx>
            <c:rich>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r>
                  <a:rPr lang="de-AT" sz="1200" baseline="0"/>
                  <a:t>Variante</a:t>
                </a:r>
              </a:p>
            </c:rich>
          </c:tx>
          <c:layout>
            <c:manualLayout>
              <c:xMode val="edge"/>
              <c:yMode val="edge"/>
              <c:x val="7.959142607174105E-2"/>
              <c:y val="0.77852895047976012"/>
            </c:manualLayout>
          </c:layout>
          <c:overlay val="0"/>
          <c:spPr>
            <a:noFill/>
            <a:ln>
              <a:noFill/>
            </a:ln>
            <a:effectLst/>
          </c:spPr>
        </c:title>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70010112"/>
        <c:crosses val="autoZero"/>
        <c:auto val="1"/>
        <c:lblAlgn val="ctr"/>
        <c:lblOffset val="100"/>
        <c:noMultiLvlLbl val="0"/>
      </c:catAx>
      <c:valAx>
        <c:axId val="170010112"/>
        <c:scaling>
          <c:orientation val="minMax"/>
        </c:scaling>
        <c:delete val="0"/>
        <c:axPos val="l"/>
        <c:majorGridlines>
          <c:spPr>
            <a:ln w="9525" cap="flat" cmpd="sng" algn="ctr">
              <a:solidFill>
                <a:schemeClr val="tx1">
                  <a:lumMod val="15000"/>
                  <a:lumOff val="85000"/>
                </a:schemeClr>
              </a:solidFill>
              <a:round/>
            </a:ln>
            <a:effectLst/>
          </c:spPr>
        </c:majorGridlines>
        <c:minorGridlines>
          <c:spPr>
            <a:ln w="9525" cap="flat" cmpd="sng" algn="ctr">
              <a:noFill/>
              <a:round/>
            </a:ln>
            <a:effectLst/>
          </c:spPr>
        </c:minorGridlines>
        <c:title>
          <c:tx>
            <c:rich>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r>
                  <a:rPr lang="de-AT" sz="1200" baseline="0"/>
                  <a:t>Gesamtnutzwert</a:t>
                </a:r>
              </a:p>
            </c:rich>
          </c:tx>
          <c:layout>
            <c:manualLayout>
              <c:xMode val="edge"/>
              <c:yMode val="edge"/>
              <c:x val="1.8208442694663169E-2"/>
              <c:y val="0.23100962737165515"/>
            </c:manualLayout>
          </c:layout>
          <c:overlay val="0"/>
          <c:spPr>
            <a:noFill/>
            <a:ln>
              <a:noFill/>
            </a:ln>
            <a:effectLst/>
          </c:spPr>
        </c:title>
        <c:numFmt formatCode="0.0" sourceLinked="0"/>
        <c:majorTickMark val="out"/>
        <c:minorTickMark val="none"/>
        <c:tickLblPos val="nextTo"/>
        <c:spPr>
          <a:noFill/>
          <a:ln>
            <a:noFill/>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de-DE"/>
          </a:p>
        </c:txPr>
        <c:crossAx val="215923712"/>
        <c:crosses val="autoZero"/>
        <c:crossBetween val="between"/>
      </c:valAx>
      <c:spPr>
        <a:noFill/>
        <a:ln>
          <a:solidFill>
            <a:schemeClr val="bg1">
              <a:lumMod val="65000"/>
            </a:schemeClr>
          </a:solidFill>
        </a:ln>
        <a:effectLst/>
      </c:spPr>
    </c:plotArea>
    <c:legend>
      <c:legendPos val="r"/>
      <c:layout>
        <c:manualLayout>
          <c:xMode val="edge"/>
          <c:yMode val="edge"/>
          <c:x val="1.1527777777777781E-2"/>
          <c:y val="0.86636693395960851"/>
          <c:w val="0.96902777777777782"/>
          <c:h val="0.12119839463376576"/>
        </c:manualLayout>
      </c:layout>
      <c:overlay val="0"/>
      <c:spPr>
        <a:noFill/>
        <a:ln>
          <a:noFill/>
        </a:ln>
        <a:effectLst/>
      </c:spPr>
      <c:txPr>
        <a:bodyPr rot="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de-D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0000000000000007" r="0.70000000000000007" t="0.78740157499999996" header="0.30000000000000004" footer="0.30000000000000004"/>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830796150481189"/>
          <c:y val="0.1148213265987308"/>
          <c:w val="0.81210870516185452"/>
          <c:h val="0.6547259376030502"/>
        </c:manualLayout>
      </c:layout>
      <c:barChart>
        <c:barDir val="col"/>
        <c:grouping val="stacked"/>
        <c:varyColors val="0"/>
        <c:ser>
          <c:idx val="0"/>
          <c:order val="0"/>
          <c:tx>
            <c:strRef>
              <c:f>Variantenvergleich!$B$16</c:f>
              <c:strCache>
                <c:ptCount val="1"/>
                <c:pt idx="0">
                  <c:v>Umwelt- und Ressourcenschutz</c:v>
                </c:pt>
              </c:strCache>
            </c:strRef>
          </c:tx>
          <c:spPr>
            <a:solidFill>
              <a:schemeClr val="accent1"/>
            </a:solidFill>
            <a:ln>
              <a:noFill/>
            </a:ln>
            <a:effectLst/>
          </c:spPr>
          <c:invertIfNegative val="0"/>
          <c:val>
            <c:numRef>
              <c:f>(Variantenvergleich!$C$61,Variantenvergleich!$C$66,Variantenvergleich!$C$71,Variantenvergleich!$C$76)</c:f>
              <c:numCache>
                <c:formatCode>0.00</c:formatCode>
                <c:ptCount val="4"/>
                <c:pt idx="0">
                  <c:v>0.15666765914504427</c:v>
                </c:pt>
                <c:pt idx="1">
                  <c:v>8.1861427289973393E-2</c:v>
                </c:pt>
                <c:pt idx="2">
                  <c:v>0.16124316099059946</c:v>
                </c:pt>
                <c:pt idx="3">
                  <c:v>0.113125</c:v>
                </c:pt>
              </c:numCache>
            </c:numRef>
          </c:val>
          <c:extLst xmlns:c16r2="http://schemas.microsoft.com/office/drawing/2015/06/chart">
            <c:ext xmlns:c16="http://schemas.microsoft.com/office/drawing/2014/chart" uri="{C3380CC4-5D6E-409C-BE32-E72D297353CC}">
              <c16:uniqueId val="{00000000-DAD3-42E6-B9AC-855AF5D4D25C}"/>
            </c:ext>
          </c:extLst>
        </c:ser>
        <c:ser>
          <c:idx val="1"/>
          <c:order val="1"/>
          <c:tx>
            <c:strRef>
              <c:f>Variantenvergleich!$B$17</c:f>
              <c:strCache>
                <c:ptCount val="1"/>
                <c:pt idx="0">
                  <c:v>Ökonomische Ziele</c:v>
                </c:pt>
              </c:strCache>
            </c:strRef>
          </c:tx>
          <c:spPr>
            <a:solidFill>
              <a:schemeClr val="accent2"/>
            </a:solidFill>
            <a:ln>
              <a:noFill/>
            </a:ln>
            <a:effectLst/>
          </c:spPr>
          <c:invertIfNegative val="0"/>
          <c:val>
            <c:numRef>
              <c:f>(Variantenvergleich!$C$62,Variantenvergleich!$C$67,Variantenvergleich!$C$72,Variantenvergleich!$C$77)</c:f>
              <c:numCache>
                <c:formatCode>0.00</c:formatCode>
                <c:ptCount val="4"/>
                <c:pt idx="0">
                  <c:v>6.893382352941177E-2</c:v>
                </c:pt>
                <c:pt idx="1">
                  <c:v>0.18500525210084034</c:v>
                </c:pt>
                <c:pt idx="2">
                  <c:v>0.2155987394957983</c:v>
                </c:pt>
                <c:pt idx="3">
                  <c:v>1.6875000000000001E-2</c:v>
                </c:pt>
              </c:numCache>
            </c:numRef>
          </c:val>
          <c:extLst xmlns:c16r2="http://schemas.microsoft.com/office/drawing/2015/06/chart">
            <c:ext xmlns:c16="http://schemas.microsoft.com/office/drawing/2014/chart" uri="{C3380CC4-5D6E-409C-BE32-E72D297353CC}">
              <c16:uniqueId val="{00000001-DAD3-42E6-B9AC-855AF5D4D25C}"/>
            </c:ext>
          </c:extLst>
        </c:ser>
        <c:ser>
          <c:idx val="2"/>
          <c:order val="2"/>
          <c:tx>
            <c:strRef>
              <c:f>Variantenvergleich!$B$18</c:f>
              <c:strCache>
                <c:ptCount val="1"/>
                <c:pt idx="0">
                  <c:v>Soziale Ziele</c:v>
                </c:pt>
              </c:strCache>
            </c:strRef>
          </c:tx>
          <c:spPr>
            <a:solidFill>
              <a:schemeClr val="accent3"/>
            </a:solidFill>
            <a:ln>
              <a:noFill/>
            </a:ln>
            <a:effectLst/>
          </c:spPr>
          <c:invertIfNegative val="0"/>
          <c:val>
            <c:numRef>
              <c:f>(Variantenvergleich!$C$63,Variantenvergleich!$C$68,Variantenvergleich!$C$73,Variantenvergleich!$C$78)</c:f>
              <c:numCache>
                <c:formatCode>0.00</c:formatCode>
                <c:ptCount val="4"/>
                <c:pt idx="0">
                  <c:v>0.2</c:v>
                </c:pt>
                <c:pt idx="1">
                  <c:v>0.1</c:v>
                </c:pt>
                <c:pt idx="2">
                  <c:v>0.05</c:v>
                </c:pt>
                <c:pt idx="3">
                  <c:v>0.15</c:v>
                </c:pt>
              </c:numCache>
            </c:numRef>
          </c:val>
          <c:extLst xmlns:c16r2="http://schemas.microsoft.com/office/drawing/2015/06/chart">
            <c:ext xmlns:c16="http://schemas.microsoft.com/office/drawing/2014/chart" uri="{C3380CC4-5D6E-409C-BE32-E72D297353CC}">
              <c16:uniqueId val="{00000002-DAD3-42E6-B9AC-855AF5D4D25C}"/>
            </c:ext>
          </c:extLst>
        </c:ser>
        <c:ser>
          <c:idx val="3"/>
          <c:order val="3"/>
          <c:tx>
            <c:strRef>
              <c:f>Variantenvergleich!$B$19</c:f>
              <c:strCache>
                <c:ptCount val="1"/>
                <c:pt idx="0">
                  <c:v>Technische Ziele</c:v>
                </c:pt>
              </c:strCache>
            </c:strRef>
          </c:tx>
          <c:spPr>
            <a:solidFill>
              <a:schemeClr val="accent4"/>
            </a:solidFill>
            <a:ln>
              <a:noFill/>
            </a:ln>
            <a:effectLst/>
          </c:spPr>
          <c:invertIfNegative val="0"/>
          <c:val>
            <c:numRef>
              <c:f>(Variantenvergleich!$C$64,Variantenvergleich!$C$69,Variantenvergleich!$C$74,Variantenvergleich!$C$79)</c:f>
              <c:numCache>
                <c:formatCode>0.00</c:formatCode>
                <c:ptCount val="4"/>
                <c:pt idx="0">
                  <c:v>0.10312499999999999</c:v>
                </c:pt>
                <c:pt idx="1">
                  <c:v>0.14374999999999999</c:v>
                </c:pt>
                <c:pt idx="2">
                  <c:v>0.15625</c:v>
                </c:pt>
                <c:pt idx="3">
                  <c:v>0.14166666666666666</c:v>
                </c:pt>
              </c:numCache>
            </c:numRef>
          </c:val>
          <c:extLst xmlns:c16r2="http://schemas.microsoft.com/office/drawing/2015/06/chart">
            <c:ext xmlns:c16="http://schemas.microsoft.com/office/drawing/2014/chart" uri="{C3380CC4-5D6E-409C-BE32-E72D297353CC}">
              <c16:uniqueId val="{00000003-DAD3-42E6-B9AC-855AF5D4D25C}"/>
            </c:ext>
          </c:extLst>
        </c:ser>
        <c:dLbls>
          <c:showLegendKey val="0"/>
          <c:showVal val="0"/>
          <c:showCatName val="0"/>
          <c:showSerName val="0"/>
          <c:showPercent val="0"/>
          <c:showBubbleSize val="0"/>
        </c:dLbls>
        <c:gapWidth val="75"/>
        <c:overlap val="100"/>
        <c:axId val="170027648"/>
        <c:axId val="170029824"/>
      </c:barChart>
      <c:catAx>
        <c:axId val="170027648"/>
        <c:scaling>
          <c:orientation val="minMax"/>
        </c:scaling>
        <c:delete val="0"/>
        <c:axPos val="b"/>
        <c:title>
          <c:tx>
            <c:rich>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r>
                  <a:rPr lang="de-AT" sz="1200" baseline="0"/>
                  <a:t>Variante</a:t>
                </a:r>
              </a:p>
            </c:rich>
          </c:tx>
          <c:layout>
            <c:manualLayout>
              <c:xMode val="edge"/>
              <c:yMode val="edge"/>
              <c:x val="7.959142607174105E-2"/>
              <c:y val="0.77852895047976012"/>
            </c:manualLayout>
          </c:layout>
          <c:overlay val="0"/>
          <c:spPr>
            <a:noFill/>
            <a:ln>
              <a:noFill/>
            </a:ln>
            <a:effectLst/>
          </c:spPr>
        </c:title>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70029824"/>
        <c:crosses val="autoZero"/>
        <c:auto val="1"/>
        <c:lblAlgn val="ctr"/>
        <c:lblOffset val="100"/>
        <c:noMultiLvlLbl val="0"/>
      </c:catAx>
      <c:valAx>
        <c:axId val="170029824"/>
        <c:scaling>
          <c:orientation val="minMax"/>
        </c:scaling>
        <c:delete val="0"/>
        <c:axPos val="l"/>
        <c:majorGridlines>
          <c:spPr>
            <a:ln w="9525" cap="flat" cmpd="sng" algn="ctr">
              <a:solidFill>
                <a:schemeClr val="tx1">
                  <a:lumMod val="15000"/>
                  <a:lumOff val="85000"/>
                </a:schemeClr>
              </a:solidFill>
              <a:round/>
            </a:ln>
            <a:effectLst/>
          </c:spPr>
        </c:majorGridlines>
        <c:minorGridlines>
          <c:spPr>
            <a:ln w="9525" cap="flat" cmpd="sng" algn="ctr">
              <a:noFill/>
              <a:round/>
            </a:ln>
            <a:effectLst/>
          </c:spPr>
        </c:minorGridlines>
        <c:title>
          <c:tx>
            <c:rich>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r>
                  <a:rPr lang="de-AT" sz="1200" baseline="0"/>
                  <a:t>Gesamtnutzwert</a:t>
                </a:r>
              </a:p>
            </c:rich>
          </c:tx>
          <c:layout>
            <c:manualLayout>
              <c:xMode val="edge"/>
              <c:yMode val="edge"/>
              <c:x val="1.8208442694663169E-2"/>
              <c:y val="0.23100962737165515"/>
            </c:manualLayout>
          </c:layout>
          <c:overlay val="0"/>
          <c:spPr>
            <a:noFill/>
            <a:ln>
              <a:noFill/>
            </a:ln>
            <a:effectLst/>
          </c:spPr>
        </c:title>
        <c:numFmt formatCode="0.0" sourceLinked="0"/>
        <c:majorTickMark val="out"/>
        <c:minorTickMark val="none"/>
        <c:tickLblPos val="nextTo"/>
        <c:spPr>
          <a:noFill/>
          <a:ln>
            <a:noFill/>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de-DE"/>
          </a:p>
        </c:txPr>
        <c:crossAx val="170027648"/>
        <c:crosses val="autoZero"/>
        <c:crossBetween val="between"/>
      </c:valAx>
      <c:spPr>
        <a:noFill/>
        <a:ln>
          <a:solidFill>
            <a:schemeClr val="bg1">
              <a:lumMod val="65000"/>
            </a:schemeClr>
          </a:solidFill>
        </a:ln>
        <a:effectLst/>
      </c:spPr>
    </c:plotArea>
    <c:legend>
      <c:legendPos val="r"/>
      <c:layout>
        <c:manualLayout>
          <c:xMode val="edge"/>
          <c:yMode val="edge"/>
          <c:x val="1.1527777777777781E-2"/>
          <c:y val="0.86636693395960851"/>
          <c:w val="0.96902777777777782"/>
          <c:h val="0.12119839463376576"/>
        </c:manualLayout>
      </c:layout>
      <c:overlay val="0"/>
      <c:spPr>
        <a:noFill/>
        <a:ln>
          <a:noFill/>
        </a:ln>
        <a:effectLst/>
      </c:spPr>
      <c:txPr>
        <a:bodyPr rot="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de-D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0000000000000007" r="0.70000000000000007" t="0.78740157499999996" header="0.30000000000000004" footer="0.30000000000000004"/>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830796150481189"/>
          <c:y val="0.1148213265987308"/>
          <c:w val="0.81210870516185452"/>
          <c:h val="0.6547259376030502"/>
        </c:manualLayout>
      </c:layout>
      <c:barChart>
        <c:barDir val="col"/>
        <c:grouping val="stacked"/>
        <c:varyColors val="0"/>
        <c:ser>
          <c:idx val="0"/>
          <c:order val="0"/>
          <c:tx>
            <c:strRef>
              <c:f>Variantenvergleich!$B$16</c:f>
              <c:strCache>
                <c:ptCount val="1"/>
                <c:pt idx="0">
                  <c:v>Umwelt- und Ressourcenschutz</c:v>
                </c:pt>
              </c:strCache>
            </c:strRef>
          </c:tx>
          <c:spPr>
            <a:solidFill>
              <a:schemeClr val="accent1"/>
            </a:solidFill>
            <a:ln>
              <a:noFill/>
            </a:ln>
            <a:effectLst/>
          </c:spPr>
          <c:invertIfNegative val="0"/>
          <c:val>
            <c:numRef>
              <c:f>(Variantenvergleich!$D$16,Variantenvergleich!$D$21,Variantenvergleich!$D$26,Variantenvergleich!$D$31)</c:f>
              <c:numCache>
                <c:formatCode>0.00</c:formatCode>
                <c:ptCount val="4"/>
                <c:pt idx="0">
                  <c:v>9.2589711062161809E-2</c:v>
                </c:pt>
                <c:pt idx="1">
                  <c:v>7.1167652512029403E-2</c:v>
                </c:pt>
                <c:pt idx="2">
                  <c:v>9.1581252669440602E-2</c:v>
                </c:pt>
                <c:pt idx="3">
                  <c:v>8.3357142857142852E-2</c:v>
                </c:pt>
              </c:numCache>
            </c:numRef>
          </c:val>
          <c:extLst xmlns:c16r2="http://schemas.microsoft.com/office/drawing/2015/06/chart">
            <c:ext xmlns:c16="http://schemas.microsoft.com/office/drawing/2014/chart" uri="{C3380CC4-5D6E-409C-BE32-E72D297353CC}">
              <c16:uniqueId val="{00000000-DAD3-42E6-B9AC-855AF5D4D25C}"/>
            </c:ext>
          </c:extLst>
        </c:ser>
        <c:ser>
          <c:idx val="1"/>
          <c:order val="1"/>
          <c:tx>
            <c:strRef>
              <c:f>Variantenvergleich!$B$17</c:f>
              <c:strCache>
                <c:ptCount val="1"/>
                <c:pt idx="0">
                  <c:v>Ökonomische Ziele</c:v>
                </c:pt>
              </c:strCache>
            </c:strRef>
          </c:tx>
          <c:spPr>
            <a:solidFill>
              <a:schemeClr val="accent2"/>
            </a:solidFill>
            <a:ln>
              <a:noFill/>
            </a:ln>
            <a:effectLst/>
          </c:spPr>
          <c:invertIfNegative val="0"/>
          <c:val>
            <c:numRef>
              <c:f>(Variantenvergleich!$D$17,Variantenvergleich!$D$22,Variantenvergleich!$D$27,Variantenvergleich!$D$32)</c:f>
              <c:numCache>
                <c:formatCode>0.00</c:formatCode>
                <c:ptCount val="4"/>
                <c:pt idx="0">
                  <c:v>0.1516544117647059</c:v>
                </c:pt>
                <c:pt idx="1">
                  <c:v>0.40701155462184879</c:v>
                </c:pt>
                <c:pt idx="2">
                  <c:v>0.47431722689075634</c:v>
                </c:pt>
                <c:pt idx="3">
                  <c:v>3.7125000000000005E-2</c:v>
                </c:pt>
              </c:numCache>
            </c:numRef>
          </c:val>
          <c:extLst xmlns:c16r2="http://schemas.microsoft.com/office/drawing/2015/06/chart">
            <c:ext xmlns:c16="http://schemas.microsoft.com/office/drawing/2014/chart" uri="{C3380CC4-5D6E-409C-BE32-E72D297353CC}">
              <c16:uniqueId val="{00000001-DAD3-42E6-B9AC-855AF5D4D25C}"/>
            </c:ext>
          </c:extLst>
        </c:ser>
        <c:ser>
          <c:idx val="2"/>
          <c:order val="2"/>
          <c:tx>
            <c:strRef>
              <c:f>Variantenvergleich!$B$18</c:f>
              <c:strCache>
                <c:ptCount val="1"/>
                <c:pt idx="0">
                  <c:v>Soziale Ziele</c:v>
                </c:pt>
              </c:strCache>
            </c:strRef>
          </c:tx>
          <c:spPr>
            <a:solidFill>
              <a:schemeClr val="accent3"/>
            </a:solidFill>
            <a:ln>
              <a:noFill/>
            </a:ln>
            <a:effectLst/>
          </c:spPr>
          <c:invertIfNegative val="0"/>
          <c:val>
            <c:numRef>
              <c:f>(Variantenvergleich!$D$18,Variantenvergleich!$D$23,Variantenvergleich!$D$28,Variantenvergleich!$D$33)</c:f>
              <c:numCache>
                <c:formatCode>0.00</c:formatCode>
                <c:ptCount val="4"/>
                <c:pt idx="0">
                  <c:v>9.7500000000000003E-2</c:v>
                </c:pt>
                <c:pt idx="1">
                  <c:v>8.2500000000000004E-2</c:v>
                </c:pt>
                <c:pt idx="2">
                  <c:v>8.2500000000000004E-2</c:v>
                </c:pt>
                <c:pt idx="3">
                  <c:v>8.2500000000000004E-2</c:v>
                </c:pt>
              </c:numCache>
            </c:numRef>
          </c:val>
          <c:extLst xmlns:c16r2="http://schemas.microsoft.com/office/drawing/2015/06/chart">
            <c:ext xmlns:c16="http://schemas.microsoft.com/office/drawing/2014/chart" uri="{C3380CC4-5D6E-409C-BE32-E72D297353CC}">
              <c16:uniqueId val="{00000002-DAD3-42E6-B9AC-855AF5D4D25C}"/>
            </c:ext>
          </c:extLst>
        </c:ser>
        <c:ser>
          <c:idx val="3"/>
          <c:order val="3"/>
          <c:tx>
            <c:strRef>
              <c:f>Variantenvergleich!$B$19</c:f>
              <c:strCache>
                <c:ptCount val="1"/>
                <c:pt idx="0">
                  <c:v>Technische Ziele</c:v>
                </c:pt>
              </c:strCache>
            </c:strRef>
          </c:tx>
          <c:spPr>
            <a:solidFill>
              <a:schemeClr val="accent4"/>
            </a:solidFill>
            <a:ln>
              <a:noFill/>
            </a:ln>
            <a:effectLst/>
          </c:spPr>
          <c:invertIfNegative val="0"/>
          <c:val>
            <c:numRef>
              <c:f>(Variantenvergleich!$D$19,Variantenvergleich!$D$24,Variantenvergleich!$D$29,Variantenvergleich!$D$34)</c:f>
              <c:numCache>
                <c:formatCode>0.00</c:formatCode>
                <c:ptCount val="4"/>
                <c:pt idx="0">
                  <c:v>6.7500000000000004E-2</c:v>
                </c:pt>
                <c:pt idx="1">
                  <c:v>7.9285714285714293E-2</c:v>
                </c:pt>
                <c:pt idx="2">
                  <c:v>7.7142857142857152E-2</c:v>
                </c:pt>
                <c:pt idx="3">
                  <c:v>7.4285714285714288E-2</c:v>
                </c:pt>
              </c:numCache>
            </c:numRef>
          </c:val>
          <c:extLst xmlns:c16r2="http://schemas.microsoft.com/office/drawing/2015/06/chart">
            <c:ext xmlns:c16="http://schemas.microsoft.com/office/drawing/2014/chart" uri="{C3380CC4-5D6E-409C-BE32-E72D297353CC}">
              <c16:uniqueId val="{00000003-DAD3-42E6-B9AC-855AF5D4D25C}"/>
            </c:ext>
          </c:extLst>
        </c:ser>
        <c:dLbls>
          <c:showLegendKey val="0"/>
          <c:showVal val="0"/>
          <c:showCatName val="0"/>
          <c:showSerName val="0"/>
          <c:showPercent val="0"/>
          <c:showBubbleSize val="0"/>
        </c:dLbls>
        <c:gapWidth val="75"/>
        <c:overlap val="100"/>
        <c:axId val="170059264"/>
        <c:axId val="170061184"/>
      </c:barChart>
      <c:catAx>
        <c:axId val="170059264"/>
        <c:scaling>
          <c:orientation val="minMax"/>
        </c:scaling>
        <c:delete val="0"/>
        <c:axPos val="b"/>
        <c:title>
          <c:tx>
            <c:rich>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r>
                  <a:rPr lang="de-AT" sz="1200" baseline="0"/>
                  <a:t>Variante</a:t>
                </a:r>
              </a:p>
            </c:rich>
          </c:tx>
          <c:layout>
            <c:manualLayout>
              <c:xMode val="edge"/>
              <c:yMode val="edge"/>
              <c:x val="7.959142607174105E-2"/>
              <c:y val="0.77852895047976012"/>
            </c:manualLayout>
          </c:layout>
          <c:overlay val="0"/>
          <c:spPr>
            <a:noFill/>
            <a:ln>
              <a:noFill/>
            </a:ln>
            <a:effectLst/>
          </c:spPr>
        </c:title>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70061184"/>
        <c:crosses val="autoZero"/>
        <c:auto val="1"/>
        <c:lblAlgn val="ctr"/>
        <c:lblOffset val="100"/>
        <c:noMultiLvlLbl val="0"/>
      </c:catAx>
      <c:valAx>
        <c:axId val="170061184"/>
        <c:scaling>
          <c:orientation val="minMax"/>
        </c:scaling>
        <c:delete val="0"/>
        <c:axPos val="l"/>
        <c:majorGridlines>
          <c:spPr>
            <a:ln w="9525" cap="flat" cmpd="sng" algn="ctr">
              <a:solidFill>
                <a:schemeClr val="tx1">
                  <a:lumMod val="15000"/>
                  <a:lumOff val="85000"/>
                </a:schemeClr>
              </a:solidFill>
              <a:round/>
            </a:ln>
            <a:effectLst/>
          </c:spPr>
        </c:majorGridlines>
        <c:minorGridlines>
          <c:spPr>
            <a:ln w="9525" cap="flat" cmpd="sng" algn="ctr">
              <a:noFill/>
              <a:round/>
            </a:ln>
            <a:effectLst/>
          </c:spPr>
        </c:minorGridlines>
        <c:title>
          <c:tx>
            <c:rich>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r>
                  <a:rPr lang="de-AT" sz="1200" baseline="0"/>
                  <a:t>Gesamtnutzwert</a:t>
                </a:r>
              </a:p>
            </c:rich>
          </c:tx>
          <c:layout>
            <c:manualLayout>
              <c:xMode val="edge"/>
              <c:yMode val="edge"/>
              <c:x val="1.8208442694663169E-2"/>
              <c:y val="0.23100962737165515"/>
            </c:manualLayout>
          </c:layout>
          <c:overlay val="0"/>
          <c:spPr>
            <a:noFill/>
            <a:ln>
              <a:noFill/>
            </a:ln>
            <a:effectLst/>
          </c:spPr>
        </c:title>
        <c:numFmt formatCode="0.0" sourceLinked="0"/>
        <c:majorTickMark val="out"/>
        <c:minorTickMark val="none"/>
        <c:tickLblPos val="nextTo"/>
        <c:spPr>
          <a:noFill/>
          <a:ln>
            <a:noFill/>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de-DE"/>
          </a:p>
        </c:txPr>
        <c:crossAx val="170059264"/>
        <c:crosses val="autoZero"/>
        <c:crossBetween val="between"/>
      </c:valAx>
      <c:spPr>
        <a:noFill/>
        <a:ln>
          <a:solidFill>
            <a:schemeClr val="bg1">
              <a:lumMod val="65000"/>
            </a:schemeClr>
          </a:solidFill>
        </a:ln>
        <a:effectLst/>
      </c:spPr>
    </c:plotArea>
    <c:legend>
      <c:legendPos val="r"/>
      <c:layout>
        <c:manualLayout>
          <c:xMode val="edge"/>
          <c:yMode val="edge"/>
          <c:x val="1.1527777777777781E-2"/>
          <c:y val="0.86636693395960851"/>
          <c:w val="0.96902777777777782"/>
          <c:h val="0.12119839463376576"/>
        </c:manualLayout>
      </c:layout>
      <c:overlay val="0"/>
      <c:spPr>
        <a:noFill/>
        <a:ln>
          <a:noFill/>
        </a:ln>
        <a:effectLst/>
      </c:spPr>
      <c:txPr>
        <a:bodyPr rot="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de-D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0000000000000007" r="0.70000000000000007" t="0.78740157499999996" header="0.30000000000000004" footer="0.30000000000000004"/>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830796150481189"/>
          <c:y val="0.1148213265987308"/>
          <c:w val="0.81210870516185452"/>
          <c:h val="0.6547259376030502"/>
        </c:manualLayout>
      </c:layout>
      <c:barChart>
        <c:barDir val="col"/>
        <c:grouping val="stacked"/>
        <c:varyColors val="0"/>
        <c:ser>
          <c:idx val="0"/>
          <c:order val="0"/>
          <c:tx>
            <c:strRef>
              <c:f>Variantenvergleich!$B$16</c:f>
              <c:strCache>
                <c:ptCount val="1"/>
                <c:pt idx="0">
                  <c:v>Umwelt- und Ressourcenschutz</c:v>
                </c:pt>
              </c:strCache>
            </c:strRef>
          </c:tx>
          <c:spPr>
            <a:solidFill>
              <a:schemeClr val="accent1"/>
            </a:solidFill>
            <a:ln>
              <a:noFill/>
            </a:ln>
            <a:effectLst/>
          </c:spPr>
          <c:invertIfNegative val="0"/>
          <c:val>
            <c:numRef>
              <c:f>(Variantenvergleich!$E$16,Variantenvergleich!$E$21,Variantenvergleich!$E$26,Variantenvergleich!$E$31)</c:f>
              <c:numCache>
                <c:formatCode>0.00</c:formatCode>
                <c:ptCount val="4"/>
                <c:pt idx="0">
                  <c:v>0.33949560722792671</c:v>
                </c:pt>
                <c:pt idx="1">
                  <c:v>0.26094805921077446</c:v>
                </c:pt>
                <c:pt idx="2">
                  <c:v>0.33579792645461554</c:v>
                </c:pt>
                <c:pt idx="3">
                  <c:v>0.30564285714285711</c:v>
                </c:pt>
              </c:numCache>
            </c:numRef>
          </c:val>
          <c:extLst xmlns:c16r2="http://schemas.microsoft.com/office/drawing/2015/06/chart">
            <c:ext xmlns:c16="http://schemas.microsoft.com/office/drawing/2014/chart" uri="{C3380CC4-5D6E-409C-BE32-E72D297353CC}">
              <c16:uniqueId val="{00000000-DAD3-42E6-B9AC-855AF5D4D25C}"/>
            </c:ext>
          </c:extLst>
        </c:ser>
        <c:ser>
          <c:idx val="1"/>
          <c:order val="1"/>
          <c:tx>
            <c:strRef>
              <c:f>Variantenvergleich!$B$17</c:f>
              <c:strCache>
                <c:ptCount val="1"/>
                <c:pt idx="0">
                  <c:v>Ökonomische Ziele</c:v>
                </c:pt>
              </c:strCache>
            </c:strRef>
          </c:tx>
          <c:spPr>
            <a:solidFill>
              <a:schemeClr val="accent2"/>
            </a:solidFill>
            <a:ln>
              <a:noFill/>
            </a:ln>
            <a:effectLst/>
          </c:spPr>
          <c:invertIfNegative val="0"/>
          <c:val>
            <c:numRef>
              <c:f>(Variantenvergleich!$E$17,Variantenvergleich!$E$22,Variantenvergleich!$E$27,Variantenvergleich!$E$32)</c:f>
              <c:numCache>
                <c:formatCode>0.00</c:formatCode>
                <c:ptCount val="4"/>
                <c:pt idx="0">
                  <c:v>4.1360294117647065E-2</c:v>
                </c:pt>
                <c:pt idx="1">
                  <c:v>0.1110031512605042</c:v>
                </c:pt>
                <c:pt idx="2">
                  <c:v>0.129359243697479</c:v>
                </c:pt>
                <c:pt idx="3">
                  <c:v>1.0125000000000002E-2</c:v>
                </c:pt>
              </c:numCache>
            </c:numRef>
          </c:val>
          <c:extLst xmlns:c16r2="http://schemas.microsoft.com/office/drawing/2015/06/chart">
            <c:ext xmlns:c16="http://schemas.microsoft.com/office/drawing/2014/chart" uri="{C3380CC4-5D6E-409C-BE32-E72D297353CC}">
              <c16:uniqueId val="{00000001-DAD3-42E6-B9AC-855AF5D4D25C}"/>
            </c:ext>
          </c:extLst>
        </c:ser>
        <c:ser>
          <c:idx val="2"/>
          <c:order val="2"/>
          <c:tx>
            <c:strRef>
              <c:f>Variantenvergleich!$B$18</c:f>
              <c:strCache>
                <c:ptCount val="1"/>
                <c:pt idx="0">
                  <c:v>Soziale Ziele</c:v>
                </c:pt>
              </c:strCache>
            </c:strRef>
          </c:tx>
          <c:spPr>
            <a:solidFill>
              <a:schemeClr val="accent3"/>
            </a:solidFill>
            <a:ln>
              <a:noFill/>
            </a:ln>
            <a:effectLst/>
          </c:spPr>
          <c:invertIfNegative val="0"/>
          <c:val>
            <c:numRef>
              <c:f>(Variantenvergleich!$E$18,Variantenvergleich!$E$23,Variantenvergleich!$E$28,Variantenvergleich!$E$33)</c:f>
              <c:numCache>
                <c:formatCode>0.00</c:formatCode>
                <c:ptCount val="4"/>
                <c:pt idx="0">
                  <c:v>9.7500000000000003E-2</c:v>
                </c:pt>
                <c:pt idx="1">
                  <c:v>8.2500000000000004E-2</c:v>
                </c:pt>
                <c:pt idx="2">
                  <c:v>8.2500000000000004E-2</c:v>
                </c:pt>
                <c:pt idx="3">
                  <c:v>8.2500000000000004E-2</c:v>
                </c:pt>
              </c:numCache>
            </c:numRef>
          </c:val>
          <c:extLst xmlns:c16r2="http://schemas.microsoft.com/office/drawing/2015/06/chart">
            <c:ext xmlns:c16="http://schemas.microsoft.com/office/drawing/2014/chart" uri="{C3380CC4-5D6E-409C-BE32-E72D297353CC}">
              <c16:uniqueId val="{00000002-DAD3-42E6-B9AC-855AF5D4D25C}"/>
            </c:ext>
          </c:extLst>
        </c:ser>
        <c:ser>
          <c:idx val="3"/>
          <c:order val="3"/>
          <c:tx>
            <c:strRef>
              <c:f>Variantenvergleich!$B$19</c:f>
              <c:strCache>
                <c:ptCount val="1"/>
                <c:pt idx="0">
                  <c:v>Technische Ziele</c:v>
                </c:pt>
              </c:strCache>
            </c:strRef>
          </c:tx>
          <c:spPr>
            <a:solidFill>
              <a:schemeClr val="accent4"/>
            </a:solidFill>
            <a:ln>
              <a:noFill/>
            </a:ln>
            <a:effectLst/>
          </c:spPr>
          <c:invertIfNegative val="0"/>
          <c:val>
            <c:numRef>
              <c:f>(Variantenvergleich!$E$19,Variantenvergleich!$E$24,Variantenvergleich!$E$29,Variantenvergleich!$E$34)</c:f>
              <c:numCache>
                <c:formatCode>0.00</c:formatCode>
                <c:ptCount val="4"/>
                <c:pt idx="0">
                  <c:v>6.7500000000000004E-2</c:v>
                </c:pt>
                <c:pt idx="1">
                  <c:v>7.9285714285714293E-2</c:v>
                </c:pt>
                <c:pt idx="2">
                  <c:v>7.7142857142857152E-2</c:v>
                </c:pt>
                <c:pt idx="3">
                  <c:v>7.4285714285714288E-2</c:v>
                </c:pt>
              </c:numCache>
            </c:numRef>
          </c:val>
          <c:extLst xmlns:c16r2="http://schemas.microsoft.com/office/drawing/2015/06/chart">
            <c:ext xmlns:c16="http://schemas.microsoft.com/office/drawing/2014/chart" uri="{C3380CC4-5D6E-409C-BE32-E72D297353CC}">
              <c16:uniqueId val="{00000003-DAD3-42E6-B9AC-855AF5D4D25C}"/>
            </c:ext>
          </c:extLst>
        </c:ser>
        <c:dLbls>
          <c:showLegendKey val="0"/>
          <c:showVal val="0"/>
          <c:showCatName val="0"/>
          <c:showSerName val="0"/>
          <c:showPercent val="0"/>
          <c:showBubbleSize val="0"/>
        </c:dLbls>
        <c:gapWidth val="75"/>
        <c:overlap val="100"/>
        <c:axId val="170111360"/>
        <c:axId val="170113280"/>
      </c:barChart>
      <c:catAx>
        <c:axId val="170111360"/>
        <c:scaling>
          <c:orientation val="minMax"/>
        </c:scaling>
        <c:delete val="0"/>
        <c:axPos val="b"/>
        <c:title>
          <c:tx>
            <c:rich>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r>
                  <a:rPr lang="de-AT" sz="1200" baseline="0"/>
                  <a:t>Variante</a:t>
                </a:r>
              </a:p>
            </c:rich>
          </c:tx>
          <c:layout>
            <c:manualLayout>
              <c:xMode val="edge"/>
              <c:yMode val="edge"/>
              <c:x val="7.959142607174105E-2"/>
              <c:y val="0.77852895047976012"/>
            </c:manualLayout>
          </c:layout>
          <c:overlay val="0"/>
          <c:spPr>
            <a:noFill/>
            <a:ln>
              <a:noFill/>
            </a:ln>
            <a:effectLst/>
          </c:spPr>
        </c:title>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70113280"/>
        <c:crosses val="autoZero"/>
        <c:auto val="1"/>
        <c:lblAlgn val="ctr"/>
        <c:lblOffset val="100"/>
        <c:noMultiLvlLbl val="0"/>
      </c:catAx>
      <c:valAx>
        <c:axId val="170113280"/>
        <c:scaling>
          <c:orientation val="minMax"/>
        </c:scaling>
        <c:delete val="0"/>
        <c:axPos val="l"/>
        <c:majorGridlines>
          <c:spPr>
            <a:ln w="9525" cap="flat" cmpd="sng" algn="ctr">
              <a:solidFill>
                <a:schemeClr val="tx1">
                  <a:lumMod val="15000"/>
                  <a:lumOff val="85000"/>
                </a:schemeClr>
              </a:solidFill>
              <a:round/>
            </a:ln>
            <a:effectLst/>
          </c:spPr>
        </c:majorGridlines>
        <c:minorGridlines>
          <c:spPr>
            <a:ln w="9525" cap="flat" cmpd="sng" algn="ctr">
              <a:noFill/>
              <a:round/>
            </a:ln>
            <a:effectLst/>
          </c:spPr>
        </c:minorGridlines>
        <c:title>
          <c:tx>
            <c:rich>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r>
                  <a:rPr lang="de-AT" sz="1200" baseline="0"/>
                  <a:t>Gesamtnutzwert</a:t>
                </a:r>
              </a:p>
            </c:rich>
          </c:tx>
          <c:layout>
            <c:manualLayout>
              <c:xMode val="edge"/>
              <c:yMode val="edge"/>
              <c:x val="1.8208442694663169E-2"/>
              <c:y val="0.23100962737165515"/>
            </c:manualLayout>
          </c:layout>
          <c:overlay val="0"/>
          <c:spPr>
            <a:noFill/>
            <a:ln>
              <a:noFill/>
            </a:ln>
            <a:effectLst/>
          </c:spPr>
        </c:title>
        <c:numFmt formatCode="0.0" sourceLinked="0"/>
        <c:majorTickMark val="out"/>
        <c:minorTickMark val="none"/>
        <c:tickLblPos val="nextTo"/>
        <c:spPr>
          <a:noFill/>
          <a:ln>
            <a:noFill/>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de-DE"/>
          </a:p>
        </c:txPr>
        <c:crossAx val="170111360"/>
        <c:crosses val="autoZero"/>
        <c:crossBetween val="between"/>
      </c:valAx>
      <c:spPr>
        <a:noFill/>
        <a:ln>
          <a:solidFill>
            <a:schemeClr val="bg1">
              <a:lumMod val="65000"/>
            </a:schemeClr>
          </a:solidFill>
        </a:ln>
        <a:effectLst/>
      </c:spPr>
    </c:plotArea>
    <c:legend>
      <c:legendPos val="r"/>
      <c:layout>
        <c:manualLayout>
          <c:xMode val="edge"/>
          <c:yMode val="edge"/>
          <c:x val="1.1527777777777781E-2"/>
          <c:y val="0.86636693395960851"/>
          <c:w val="0.96902777777777782"/>
          <c:h val="0.12119839463376576"/>
        </c:manualLayout>
      </c:layout>
      <c:overlay val="0"/>
      <c:spPr>
        <a:noFill/>
        <a:ln>
          <a:noFill/>
        </a:ln>
        <a:effectLst/>
      </c:spPr>
      <c:txPr>
        <a:bodyPr rot="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de-D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0000000000000007" r="0.70000000000000007" t="0.78740157499999996" header="0.30000000000000004" footer="0.30000000000000004"/>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830796150481189"/>
          <c:y val="0.1148213265987308"/>
          <c:w val="0.81210870516185452"/>
          <c:h val="0.6547259376030502"/>
        </c:manualLayout>
      </c:layout>
      <c:barChart>
        <c:barDir val="col"/>
        <c:grouping val="stacked"/>
        <c:varyColors val="0"/>
        <c:ser>
          <c:idx val="0"/>
          <c:order val="0"/>
          <c:tx>
            <c:strRef>
              <c:f>Variantenvergleich!$B$16</c:f>
              <c:strCache>
                <c:ptCount val="1"/>
                <c:pt idx="0">
                  <c:v>Umwelt- und Ressourcenschutz</c:v>
                </c:pt>
              </c:strCache>
            </c:strRef>
          </c:tx>
          <c:spPr>
            <a:solidFill>
              <a:schemeClr val="accent1"/>
            </a:solidFill>
            <a:ln>
              <a:noFill/>
            </a:ln>
            <a:effectLst/>
          </c:spPr>
          <c:invertIfNegative val="0"/>
          <c:val>
            <c:numRef>
              <c:f>(Variantenvergleich!$F$16,Variantenvergleich!$F$21,Variantenvergleich!$F$26,Variantenvergleich!$F$31)</c:f>
              <c:numCache>
                <c:formatCode>0.00</c:formatCode>
                <c:ptCount val="4"/>
                <c:pt idx="0">
                  <c:v>0.24690589616576486</c:v>
                </c:pt>
                <c:pt idx="1">
                  <c:v>0.18978040669874507</c:v>
                </c:pt>
                <c:pt idx="2">
                  <c:v>0.24421667378517495</c:v>
                </c:pt>
                <c:pt idx="3">
                  <c:v>0.22228571428571428</c:v>
                </c:pt>
              </c:numCache>
            </c:numRef>
          </c:val>
          <c:extLst xmlns:c16r2="http://schemas.microsoft.com/office/drawing/2015/06/chart">
            <c:ext xmlns:c16="http://schemas.microsoft.com/office/drawing/2014/chart" uri="{C3380CC4-5D6E-409C-BE32-E72D297353CC}">
              <c16:uniqueId val="{00000000-DAD3-42E6-B9AC-855AF5D4D25C}"/>
            </c:ext>
          </c:extLst>
        </c:ser>
        <c:ser>
          <c:idx val="1"/>
          <c:order val="1"/>
          <c:tx>
            <c:strRef>
              <c:f>Variantenvergleich!$B$17</c:f>
              <c:strCache>
                <c:ptCount val="1"/>
                <c:pt idx="0">
                  <c:v>Ökonomische Ziele</c:v>
                </c:pt>
              </c:strCache>
            </c:strRef>
          </c:tx>
          <c:spPr>
            <a:solidFill>
              <a:schemeClr val="accent2"/>
            </a:solidFill>
            <a:ln>
              <a:noFill/>
            </a:ln>
            <a:effectLst/>
          </c:spPr>
          <c:invertIfNegative val="0"/>
          <c:val>
            <c:numRef>
              <c:f>(Variantenvergleich!$F$17,Variantenvergleich!$F$22,Variantenvergleich!$F$27,Variantenvergleich!$F$32)</c:f>
              <c:numCache>
                <c:formatCode>0.00</c:formatCode>
                <c:ptCount val="4"/>
                <c:pt idx="0">
                  <c:v>2.7573529411764709E-2</c:v>
                </c:pt>
                <c:pt idx="1">
                  <c:v>7.4002100840336135E-2</c:v>
                </c:pt>
                <c:pt idx="2">
                  <c:v>8.6239495798319327E-2</c:v>
                </c:pt>
                <c:pt idx="3">
                  <c:v>6.7500000000000008E-3</c:v>
                </c:pt>
              </c:numCache>
            </c:numRef>
          </c:val>
          <c:extLst xmlns:c16r2="http://schemas.microsoft.com/office/drawing/2015/06/chart">
            <c:ext xmlns:c16="http://schemas.microsoft.com/office/drawing/2014/chart" uri="{C3380CC4-5D6E-409C-BE32-E72D297353CC}">
              <c16:uniqueId val="{00000001-DAD3-42E6-B9AC-855AF5D4D25C}"/>
            </c:ext>
          </c:extLst>
        </c:ser>
        <c:ser>
          <c:idx val="2"/>
          <c:order val="2"/>
          <c:tx>
            <c:strRef>
              <c:f>Variantenvergleich!$B$18</c:f>
              <c:strCache>
                <c:ptCount val="1"/>
                <c:pt idx="0">
                  <c:v>Soziale Ziele</c:v>
                </c:pt>
              </c:strCache>
            </c:strRef>
          </c:tx>
          <c:spPr>
            <a:solidFill>
              <a:schemeClr val="accent3"/>
            </a:solidFill>
            <a:ln>
              <a:noFill/>
            </a:ln>
            <a:effectLst/>
          </c:spPr>
          <c:invertIfNegative val="0"/>
          <c:val>
            <c:numRef>
              <c:f>(Variantenvergleich!$F$18,Variantenvergleich!$F$23,Variantenvergleich!$F$28,Variantenvergleich!$F$33)</c:f>
              <c:numCache>
                <c:formatCode>0.00</c:formatCode>
                <c:ptCount val="4"/>
                <c:pt idx="0">
                  <c:v>0.26</c:v>
                </c:pt>
                <c:pt idx="1">
                  <c:v>0.22</c:v>
                </c:pt>
                <c:pt idx="2">
                  <c:v>0.22</c:v>
                </c:pt>
                <c:pt idx="3">
                  <c:v>0.22</c:v>
                </c:pt>
              </c:numCache>
            </c:numRef>
          </c:val>
          <c:extLst xmlns:c16r2="http://schemas.microsoft.com/office/drawing/2015/06/chart">
            <c:ext xmlns:c16="http://schemas.microsoft.com/office/drawing/2014/chart" uri="{C3380CC4-5D6E-409C-BE32-E72D297353CC}">
              <c16:uniqueId val="{00000002-DAD3-42E6-B9AC-855AF5D4D25C}"/>
            </c:ext>
          </c:extLst>
        </c:ser>
        <c:ser>
          <c:idx val="3"/>
          <c:order val="3"/>
          <c:tx>
            <c:strRef>
              <c:f>Variantenvergleich!$B$19</c:f>
              <c:strCache>
                <c:ptCount val="1"/>
                <c:pt idx="0">
                  <c:v>Technische Ziele</c:v>
                </c:pt>
              </c:strCache>
            </c:strRef>
          </c:tx>
          <c:spPr>
            <a:solidFill>
              <a:schemeClr val="accent4"/>
            </a:solidFill>
            <a:ln>
              <a:noFill/>
            </a:ln>
            <a:effectLst/>
          </c:spPr>
          <c:invertIfNegative val="0"/>
          <c:val>
            <c:numRef>
              <c:f>(Variantenvergleich!$F$19,Variantenvergleich!$F$24,Variantenvergleich!$F$29,Variantenvergleich!$F$34)</c:f>
              <c:numCache>
                <c:formatCode>0.00</c:formatCode>
                <c:ptCount val="4"/>
                <c:pt idx="0">
                  <c:v>4.5000000000000012E-2</c:v>
                </c:pt>
                <c:pt idx="1">
                  <c:v>5.2857142857142853E-2</c:v>
                </c:pt>
                <c:pt idx="2">
                  <c:v>5.1428571428571435E-2</c:v>
                </c:pt>
                <c:pt idx="3">
                  <c:v>4.9523809523809526E-2</c:v>
                </c:pt>
              </c:numCache>
            </c:numRef>
          </c:val>
          <c:extLst xmlns:c16r2="http://schemas.microsoft.com/office/drawing/2015/06/chart">
            <c:ext xmlns:c16="http://schemas.microsoft.com/office/drawing/2014/chart" uri="{C3380CC4-5D6E-409C-BE32-E72D297353CC}">
              <c16:uniqueId val="{00000003-DAD3-42E6-B9AC-855AF5D4D25C}"/>
            </c:ext>
          </c:extLst>
        </c:ser>
        <c:dLbls>
          <c:showLegendKey val="0"/>
          <c:showVal val="0"/>
          <c:showCatName val="0"/>
          <c:showSerName val="0"/>
          <c:showPercent val="0"/>
          <c:showBubbleSize val="0"/>
        </c:dLbls>
        <c:gapWidth val="75"/>
        <c:overlap val="100"/>
        <c:axId val="175189376"/>
        <c:axId val="175195648"/>
      </c:barChart>
      <c:catAx>
        <c:axId val="175189376"/>
        <c:scaling>
          <c:orientation val="minMax"/>
        </c:scaling>
        <c:delete val="0"/>
        <c:axPos val="b"/>
        <c:title>
          <c:tx>
            <c:rich>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r>
                  <a:rPr lang="de-AT" sz="1200" baseline="0"/>
                  <a:t>Variante</a:t>
                </a:r>
              </a:p>
            </c:rich>
          </c:tx>
          <c:layout>
            <c:manualLayout>
              <c:xMode val="edge"/>
              <c:yMode val="edge"/>
              <c:x val="7.959142607174105E-2"/>
              <c:y val="0.77852895047976012"/>
            </c:manualLayout>
          </c:layout>
          <c:overlay val="0"/>
          <c:spPr>
            <a:noFill/>
            <a:ln>
              <a:noFill/>
            </a:ln>
            <a:effectLst/>
          </c:spPr>
        </c:title>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75195648"/>
        <c:crosses val="autoZero"/>
        <c:auto val="1"/>
        <c:lblAlgn val="ctr"/>
        <c:lblOffset val="100"/>
        <c:noMultiLvlLbl val="0"/>
      </c:catAx>
      <c:valAx>
        <c:axId val="175195648"/>
        <c:scaling>
          <c:orientation val="minMax"/>
        </c:scaling>
        <c:delete val="0"/>
        <c:axPos val="l"/>
        <c:majorGridlines>
          <c:spPr>
            <a:ln w="9525" cap="flat" cmpd="sng" algn="ctr">
              <a:solidFill>
                <a:schemeClr val="tx1">
                  <a:lumMod val="15000"/>
                  <a:lumOff val="85000"/>
                </a:schemeClr>
              </a:solidFill>
              <a:round/>
            </a:ln>
            <a:effectLst/>
          </c:spPr>
        </c:majorGridlines>
        <c:minorGridlines>
          <c:spPr>
            <a:ln w="9525" cap="flat" cmpd="sng" algn="ctr">
              <a:noFill/>
              <a:round/>
            </a:ln>
            <a:effectLst/>
          </c:spPr>
        </c:minorGridlines>
        <c:title>
          <c:tx>
            <c:rich>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r>
                  <a:rPr lang="de-AT" sz="1200" baseline="0"/>
                  <a:t>Gesamtnutzwert</a:t>
                </a:r>
              </a:p>
            </c:rich>
          </c:tx>
          <c:layout>
            <c:manualLayout>
              <c:xMode val="edge"/>
              <c:yMode val="edge"/>
              <c:x val="1.8208442694663169E-2"/>
              <c:y val="0.23100962737165515"/>
            </c:manualLayout>
          </c:layout>
          <c:overlay val="0"/>
          <c:spPr>
            <a:noFill/>
            <a:ln>
              <a:noFill/>
            </a:ln>
            <a:effectLst/>
          </c:spPr>
        </c:title>
        <c:numFmt formatCode="0.0" sourceLinked="0"/>
        <c:majorTickMark val="out"/>
        <c:minorTickMark val="none"/>
        <c:tickLblPos val="nextTo"/>
        <c:spPr>
          <a:noFill/>
          <a:ln>
            <a:noFill/>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de-DE"/>
          </a:p>
        </c:txPr>
        <c:crossAx val="175189376"/>
        <c:crosses val="autoZero"/>
        <c:crossBetween val="between"/>
      </c:valAx>
      <c:spPr>
        <a:noFill/>
        <a:ln>
          <a:solidFill>
            <a:schemeClr val="bg1">
              <a:lumMod val="65000"/>
            </a:schemeClr>
          </a:solidFill>
        </a:ln>
        <a:effectLst/>
      </c:spPr>
    </c:plotArea>
    <c:legend>
      <c:legendPos val="r"/>
      <c:layout>
        <c:manualLayout>
          <c:xMode val="edge"/>
          <c:yMode val="edge"/>
          <c:x val="1.1527777777777781E-2"/>
          <c:y val="0.86636693395960851"/>
          <c:w val="0.96902777777777782"/>
          <c:h val="0.12119839463376576"/>
        </c:manualLayout>
      </c:layout>
      <c:overlay val="0"/>
      <c:spPr>
        <a:noFill/>
        <a:ln>
          <a:noFill/>
        </a:ln>
        <a:effectLst/>
      </c:spPr>
      <c:txPr>
        <a:bodyPr rot="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de-D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0000000000000007" r="0.70000000000000007" t="0.78740157499999996" header="0.30000000000000004" footer="0.30000000000000004"/>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830796150481189"/>
          <c:y val="0.1148213265987308"/>
          <c:w val="0.81210870516185452"/>
          <c:h val="0.6547259376030502"/>
        </c:manualLayout>
      </c:layout>
      <c:barChart>
        <c:barDir val="col"/>
        <c:grouping val="stacked"/>
        <c:varyColors val="0"/>
        <c:ser>
          <c:idx val="0"/>
          <c:order val="0"/>
          <c:tx>
            <c:strRef>
              <c:f>Variantenvergleich!$B$16</c:f>
              <c:strCache>
                <c:ptCount val="1"/>
                <c:pt idx="0">
                  <c:v>Umwelt- und Ressourcenschutz</c:v>
                </c:pt>
              </c:strCache>
            </c:strRef>
          </c:tx>
          <c:spPr>
            <a:solidFill>
              <a:schemeClr val="accent1"/>
            </a:solidFill>
            <a:ln>
              <a:noFill/>
            </a:ln>
            <a:effectLst/>
          </c:spPr>
          <c:invertIfNegative val="0"/>
          <c:val>
            <c:numRef>
              <c:f>(Variantenvergleich!$G$16,Variantenvergleich!$G$21,Variantenvergleich!$G$26,Variantenvergleich!$G$31)</c:f>
              <c:numCache>
                <c:formatCode>0.00</c:formatCode>
                <c:ptCount val="4"/>
                <c:pt idx="0">
                  <c:v>9.2589711062161809E-2</c:v>
                </c:pt>
                <c:pt idx="1">
                  <c:v>7.1167652512029403E-2</c:v>
                </c:pt>
                <c:pt idx="2">
                  <c:v>9.1581252669440602E-2</c:v>
                </c:pt>
                <c:pt idx="3">
                  <c:v>8.3357142857142852E-2</c:v>
                </c:pt>
              </c:numCache>
            </c:numRef>
          </c:val>
          <c:extLst xmlns:c16r2="http://schemas.microsoft.com/office/drawing/2015/06/chart">
            <c:ext xmlns:c16="http://schemas.microsoft.com/office/drawing/2014/chart" uri="{C3380CC4-5D6E-409C-BE32-E72D297353CC}">
              <c16:uniqueId val="{00000000-DAD3-42E6-B9AC-855AF5D4D25C}"/>
            </c:ext>
          </c:extLst>
        </c:ser>
        <c:ser>
          <c:idx val="1"/>
          <c:order val="1"/>
          <c:tx>
            <c:strRef>
              <c:f>Variantenvergleich!$B$17</c:f>
              <c:strCache>
                <c:ptCount val="1"/>
                <c:pt idx="0">
                  <c:v>Ökonomische Ziele</c:v>
                </c:pt>
              </c:strCache>
            </c:strRef>
          </c:tx>
          <c:spPr>
            <a:solidFill>
              <a:schemeClr val="accent2"/>
            </a:solidFill>
            <a:ln>
              <a:noFill/>
            </a:ln>
            <a:effectLst/>
          </c:spPr>
          <c:invertIfNegative val="0"/>
          <c:val>
            <c:numRef>
              <c:f>(Variantenvergleich!$G$17,Variantenvergleich!$G$22,Variantenvergleich!$G$27,Variantenvergleich!$G$32)</c:f>
              <c:numCache>
                <c:formatCode>0.00</c:formatCode>
                <c:ptCount val="4"/>
                <c:pt idx="0">
                  <c:v>4.1360294117647065E-2</c:v>
                </c:pt>
                <c:pt idx="1">
                  <c:v>0.1110031512605042</c:v>
                </c:pt>
                <c:pt idx="2">
                  <c:v>0.129359243697479</c:v>
                </c:pt>
                <c:pt idx="3">
                  <c:v>1.0125000000000002E-2</c:v>
                </c:pt>
              </c:numCache>
            </c:numRef>
          </c:val>
          <c:extLst xmlns:c16r2="http://schemas.microsoft.com/office/drawing/2015/06/chart">
            <c:ext xmlns:c16="http://schemas.microsoft.com/office/drawing/2014/chart" uri="{C3380CC4-5D6E-409C-BE32-E72D297353CC}">
              <c16:uniqueId val="{00000001-DAD3-42E6-B9AC-855AF5D4D25C}"/>
            </c:ext>
          </c:extLst>
        </c:ser>
        <c:ser>
          <c:idx val="2"/>
          <c:order val="2"/>
          <c:tx>
            <c:strRef>
              <c:f>Variantenvergleich!$B$18</c:f>
              <c:strCache>
                <c:ptCount val="1"/>
                <c:pt idx="0">
                  <c:v>Soziale Ziele</c:v>
                </c:pt>
              </c:strCache>
            </c:strRef>
          </c:tx>
          <c:spPr>
            <a:solidFill>
              <a:schemeClr val="accent3"/>
            </a:solidFill>
            <a:ln>
              <a:noFill/>
            </a:ln>
            <a:effectLst/>
          </c:spPr>
          <c:invertIfNegative val="0"/>
          <c:val>
            <c:numRef>
              <c:f>(Variantenvergleich!$G$18,Variantenvergleich!$G$23,Variantenvergleich!$G$28,Variantenvergleich!$G$33)</c:f>
              <c:numCache>
                <c:formatCode>0.00</c:formatCode>
                <c:ptCount val="4"/>
                <c:pt idx="0">
                  <c:v>9.7500000000000003E-2</c:v>
                </c:pt>
                <c:pt idx="1">
                  <c:v>8.2500000000000004E-2</c:v>
                </c:pt>
                <c:pt idx="2">
                  <c:v>8.2500000000000004E-2</c:v>
                </c:pt>
                <c:pt idx="3">
                  <c:v>8.2500000000000004E-2</c:v>
                </c:pt>
              </c:numCache>
            </c:numRef>
          </c:val>
          <c:extLst xmlns:c16r2="http://schemas.microsoft.com/office/drawing/2015/06/chart">
            <c:ext xmlns:c16="http://schemas.microsoft.com/office/drawing/2014/chart" uri="{C3380CC4-5D6E-409C-BE32-E72D297353CC}">
              <c16:uniqueId val="{00000002-DAD3-42E6-B9AC-855AF5D4D25C}"/>
            </c:ext>
          </c:extLst>
        </c:ser>
        <c:ser>
          <c:idx val="3"/>
          <c:order val="3"/>
          <c:tx>
            <c:strRef>
              <c:f>Variantenvergleich!$B$19</c:f>
              <c:strCache>
                <c:ptCount val="1"/>
                <c:pt idx="0">
                  <c:v>Technische Ziele</c:v>
                </c:pt>
              </c:strCache>
            </c:strRef>
          </c:tx>
          <c:spPr>
            <a:solidFill>
              <a:schemeClr val="accent4"/>
            </a:solidFill>
            <a:ln>
              <a:noFill/>
            </a:ln>
            <a:effectLst/>
          </c:spPr>
          <c:invertIfNegative val="0"/>
          <c:val>
            <c:numRef>
              <c:f>(Variantenvergleich!$G$19,Variantenvergleich!$G$24,Variantenvergleich!$G$29,Variantenvergleich!$G$34)</c:f>
              <c:numCache>
                <c:formatCode>0.00</c:formatCode>
                <c:ptCount val="4"/>
                <c:pt idx="0">
                  <c:v>0.24750000000000003</c:v>
                </c:pt>
                <c:pt idx="1">
                  <c:v>0.2907142857142857</c:v>
                </c:pt>
                <c:pt idx="2">
                  <c:v>0.28285714285714286</c:v>
                </c:pt>
                <c:pt idx="3">
                  <c:v>0.27238095238095239</c:v>
                </c:pt>
              </c:numCache>
            </c:numRef>
          </c:val>
          <c:extLst xmlns:c16r2="http://schemas.microsoft.com/office/drawing/2015/06/chart">
            <c:ext xmlns:c16="http://schemas.microsoft.com/office/drawing/2014/chart" uri="{C3380CC4-5D6E-409C-BE32-E72D297353CC}">
              <c16:uniqueId val="{00000003-DAD3-42E6-B9AC-855AF5D4D25C}"/>
            </c:ext>
          </c:extLst>
        </c:ser>
        <c:dLbls>
          <c:showLegendKey val="0"/>
          <c:showVal val="0"/>
          <c:showCatName val="0"/>
          <c:showSerName val="0"/>
          <c:showPercent val="0"/>
          <c:showBubbleSize val="0"/>
        </c:dLbls>
        <c:gapWidth val="75"/>
        <c:overlap val="100"/>
        <c:axId val="175220608"/>
        <c:axId val="175230976"/>
      </c:barChart>
      <c:catAx>
        <c:axId val="175220608"/>
        <c:scaling>
          <c:orientation val="minMax"/>
        </c:scaling>
        <c:delete val="0"/>
        <c:axPos val="b"/>
        <c:title>
          <c:tx>
            <c:rich>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r>
                  <a:rPr lang="de-AT" sz="1200" baseline="0"/>
                  <a:t>Variante</a:t>
                </a:r>
              </a:p>
            </c:rich>
          </c:tx>
          <c:layout>
            <c:manualLayout>
              <c:xMode val="edge"/>
              <c:yMode val="edge"/>
              <c:x val="7.959142607174105E-2"/>
              <c:y val="0.77852895047976012"/>
            </c:manualLayout>
          </c:layout>
          <c:overlay val="0"/>
          <c:spPr>
            <a:noFill/>
            <a:ln>
              <a:noFill/>
            </a:ln>
            <a:effectLst/>
          </c:spPr>
        </c:title>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75230976"/>
        <c:crosses val="autoZero"/>
        <c:auto val="1"/>
        <c:lblAlgn val="ctr"/>
        <c:lblOffset val="100"/>
        <c:noMultiLvlLbl val="0"/>
      </c:catAx>
      <c:valAx>
        <c:axId val="175230976"/>
        <c:scaling>
          <c:orientation val="minMax"/>
        </c:scaling>
        <c:delete val="0"/>
        <c:axPos val="l"/>
        <c:majorGridlines>
          <c:spPr>
            <a:ln w="9525" cap="flat" cmpd="sng" algn="ctr">
              <a:solidFill>
                <a:schemeClr val="tx1">
                  <a:lumMod val="15000"/>
                  <a:lumOff val="85000"/>
                </a:schemeClr>
              </a:solidFill>
              <a:round/>
            </a:ln>
            <a:effectLst/>
          </c:spPr>
        </c:majorGridlines>
        <c:minorGridlines>
          <c:spPr>
            <a:ln w="9525" cap="flat" cmpd="sng" algn="ctr">
              <a:noFill/>
              <a:round/>
            </a:ln>
            <a:effectLst/>
          </c:spPr>
        </c:minorGridlines>
        <c:title>
          <c:tx>
            <c:rich>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r>
                  <a:rPr lang="de-AT" sz="1200" baseline="0"/>
                  <a:t>Gesamtnutzwert</a:t>
                </a:r>
              </a:p>
            </c:rich>
          </c:tx>
          <c:layout>
            <c:manualLayout>
              <c:xMode val="edge"/>
              <c:yMode val="edge"/>
              <c:x val="1.8208442694663169E-2"/>
              <c:y val="0.23100962737165515"/>
            </c:manualLayout>
          </c:layout>
          <c:overlay val="0"/>
          <c:spPr>
            <a:noFill/>
            <a:ln>
              <a:noFill/>
            </a:ln>
            <a:effectLst/>
          </c:spPr>
        </c:title>
        <c:numFmt formatCode="0.0" sourceLinked="0"/>
        <c:majorTickMark val="out"/>
        <c:minorTickMark val="none"/>
        <c:tickLblPos val="nextTo"/>
        <c:spPr>
          <a:noFill/>
          <a:ln>
            <a:noFill/>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de-DE"/>
          </a:p>
        </c:txPr>
        <c:crossAx val="175220608"/>
        <c:crosses val="autoZero"/>
        <c:crossBetween val="between"/>
      </c:valAx>
      <c:spPr>
        <a:noFill/>
        <a:ln>
          <a:solidFill>
            <a:schemeClr val="bg1">
              <a:lumMod val="65000"/>
            </a:schemeClr>
          </a:solidFill>
        </a:ln>
        <a:effectLst/>
      </c:spPr>
    </c:plotArea>
    <c:legend>
      <c:legendPos val="r"/>
      <c:layout>
        <c:manualLayout>
          <c:xMode val="edge"/>
          <c:yMode val="edge"/>
          <c:x val="1.1527777777777781E-2"/>
          <c:y val="0.86636693395960851"/>
          <c:w val="0.96902777777777782"/>
          <c:h val="0.12119839463376576"/>
        </c:manualLayout>
      </c:layout>
      <c:overlay val="0"/>
      <c:spPr>
        <a:noFill/>
        <a:ln>
          <a:noFill/>
        </a:ln>
        <a:effectLst/>
      </c:spPr>
      <c:txPr>
        <a:bodyPr rot="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de-D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0000000000000007" r="0.70000000000000007" t="0.78740157499999996" header="0.30000000000000004" footer="0.30000000000000004"/>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830796150481189"/>
          <c:y val="0.1148213265987308"/>
          <c:w val="0.81210870516185452"/>
          <c:h val="0.6547259376030502"/>
        </c:manualLayout>
      </c:layout>
      <c:barChart>
        <c:barDir val="col"/>
        <c:grouping val="stacked"/>
        <c:varyColors val="0"/>
        <c:ser>
          <c:idx val="0"/>
          <c:order val="0"/>
          <c:tx>
            <c:strRef>
              <c:f>Variantenvergleich!$B$16</c:f>
              <c:strCache>
                <c:ptCount val="1"/>
                <c:pt idx="0">
                  <c:v>Umwelt- und Ressourcenschutz</c:v>
                </c:pt>
              </c:strCache>
            </c:strRef>
          </c:tx>
          <c:spPr>
            <a:solidFill>
              <a:schemeClr val="accent1"/>
            </a:solidFill>
            <a:ln>
              <a:noFill/>
            </a:ln>
            <a:effectLst/>
          </c:spPr>
          <c:invertIfNegative val="0"/>
          <c:val>
            <c:numRef>
              <c:f>(Variantenvergleich!$D$38,Variantenvergleich!$D$43,Variantenvergleich!$D$48,Variantenvergleich!$D$53)</c:f>
              <c:numCache>
                <c:formatCode>0.00</c:formatCode>
                <c:ptCount val="4"/>
                <c:pt idx="0">
                  <c:v>7.7187925347876107E-2</c:v>
                </c:pt>
                <c:pt idx="1">
                  <c:v>4.9777346389580437E-2</c:v>
                </c:pt>
                <c:pt idx="2">
                  <c:v>7.6485589404134469E-2</c:v>
                </c:pt>
                <c:pt idx="3">
                  <c:v>6.3241071428571424E-2</c:v>
                </c:pt>
              </c:numCache>
            </c:numRef>
          </c:val>
          <c:extLst xmlns:c16r2="http://schemas.microsoft.com/office/drawing/2015/06/chart">
            <c:ext xmlns:c16="http://schemas.microsoft.com/office/drawing/2014/chart" uri="{C3380CC4-5D6E-409C-BE32-E72D297353CC}">
              <c16:uniqueId val="{00000000-DAD3-42E6-B9AC-855AF5D4D25C}"/>
            </c:ext>
          </c:extLst>
        </c:ser>
        <c:ser>
          <c:idx val="1"/>
          <c:order val="1"/>
          <c:tx>
            <c:strRef>
              <c:f>Variantenvergleich!$B$17</c:f>
              <c:strCache>
                <c:ptCount val="1"/>
                <c:pt idx="0">
                  <c:v>Ökonomische Ziele</c:v>
                </c:pt>
              </c:strCache>
            </c:strRef>
          </c:tx>
          <c:spPr>
            <a:solidFill>
              <a:schemeClr val="accent2"/>
            </a:solidFill>
            <a:ln>
              <a:noFill/>
            </a:ln>
            <a:effectLst/>
          </c:spPr>
          <c:invertIfNegative val="0"/>
          <c:val>
            <c:numRef>
              <c:f>(Variantenvergleich!$D$39,Variantenvergleich!$D$44,Variantenvergleich!$D$49,Variantenvergleich!$D$54)</c:f>
              <c:numCache>
                <c:formatCode>0.00</c:formatCode>
                <c:ptCount val="4"/>
                <c:pt idx="0">
                  <c:v>0.1516544117647059</c:v>
                </c:pt>
                <c:pt idx="1">
                  <c:v>0.40701155462184879</c:v>
                </c:pt>
                <c:pt idx="2">
                  <c:v>0.47431722689075634</c:v>
                </c:pt>
                <c:pt idx="3">
                  <c:v>3.7125000000000005E-2</c:v>
                </c:pt>
              </c:numCache>
            </c:numRef>
          </c:val>
          <c:extLst xmlns:c16r2="http://schemas.microsoft.com/office/drawing/2015/06/chart">
            <c:ext xmlns:c16="http://schemas.microsoft.com/office/drawing/2014/chart" uri="{C3380CC4-5D6E-409C-BE32-E72D297353CC}">
              <c16:uniqueId val="{00000001-DAD3-42E6-B9AC-855AF5D4D25C}"/>
            </c:ext>
          </c:extLst>
        </c:ser>
        <c:ser>
          <c:idx val="2"/>
          <c:order val="2"/>
          <c:tx>
            <c:strRef>
              <c:f>Variantenvergleich!$B$18</c:f>
              <c:strCache>
                <c:ptCount val="1"/>
                <c:pt idx="0">
                  <c:v>Soziale Ziele</c:v>
                </c:pt>
              </c:strCache>
            </c:strRef>
          </c:tx>
          <c:spPr>
            <a:solidFill>
              <a:schemeClr val="accent3"/>
            </a:solidFill>
            <a:ln>
              <a:noFill/>
            </a:ln>
            <a:effectLst/>
          </c:spPr>
          <c:invertIfNegative val="0"/>
          <c:val>
            <c:numRef>
              <c:f>(Variantenvergleich!$D$40,Variantenvergleich!$D$45,Variantenvergleich!$D$50,Variantenvergleich!$D$55)</c:f>
              <c:numCache>
                <c:formatCode>0.00</c:formatCode>
                <c:ptCount val="4"/>
                <c:pt idx="0">
                  <c:v>7.8750000000000001E-2</c:v>
                </c:pt>
                <c:pt idx="1">
                  <c:v>5.6250000000000001E-2</c:v>
                </c:pt>
                <c:pt idx="2">
                  <c:v>4.8750000000000002E-2</c:v>
                </c:pt>
                <c:pt idx="3">
                  <c:v>6.3750000000000001E-2</c:v>
                </c:pt>
              </c:numCache>
            </c:numRef>
          </c:val>
          <c:extLst xmlns:c16r2="http://schemas.microsoft.com/office/drawing/2015/06/chart">
            <c:ext xmlns:c16="http://schemas.microsoft.com/office/drawing/2014/chart" uri="{C3380CC4-5D6E-409C-BE32-E72D297353CC}">
              <c16:uniqueId val="{00000002-DAD3-42E6-B9AC-855AF5D4D25C}"/>
            </c:ext>
          </c:extLst>
        </c:ser>
        <c:ser>
          <c:idx val="3"/>
          <c:order val="3"/>
          <c:tx>
            <c:strRef>
              <c:f>Variantenvergleich!$B$19</c:f>
              <c:strCache>
                <c:ptCount val="1"/>
                <c:pt idx="0">
                  <c:v>Technische Ziele</c:v>
                </c:pt>
              </c:strCache>
            </c:strRef>
          </c:tx>
          <c:spPr>
            <a:solidFill>
              <a:schemeClr val="accent4"/>
            </a:solidFill>
            <a:ln>
              <a:noFill/>
            </a:ln>
            <a:effectLst/>
          </c:spPr>
          <c:invertIfNegative val="0"/>
          <c:val>
            <c:numRef>
              <c:f>(Variantenvergleich!$D$41,Variantenvergleich!$D$46,Variantenvergleich!$D$51,Variantenvergleich!$D$56)</c:f>
              <c:numCache>
                <c:formatCode>0.00</c:formatCode>
                <c:ptCount val="4"/>
                <c:pt idx="0">
                  <c:v>5.1428571428571435E-2</c:v>
                </c:pt>
                <c:pt idx="1">
                  <c:v>6.4285714285714293E-2</c:v>
                </c:pt>
                <c:pt idx="2">
                  <c:v>6.535714285714285E-2</c:v>
                </c:pt>
                <c:pt idx="3">
                  <c:v>6.142857142857143E-2</c:v>
                </c:pt>
              </c:numCache>
            </c:numRef>
          </c:val>
          <c:extLst xmlns:c16r2="http://schemas.microsoft.com/office/drawing/2015/06/chart">
            <c:ext xmlns:c16="http://schemas.microsoft.com/office/drawing/2014/chart" uri="{C3380CC4-5D6E-409C-BE32-E72D297353CC}">
              <c16:uniqueId val="{00000003-DAD3-42E6-B9AC-855AF5D4D25C}"/>
            </c:ext>
          </c:extLst>
        </c:ser>
        <c:dLbls>
          <c:showLegendKey val="0"/>
          <c:showVal val="0"/>
          <c:showCatName val="0"/>
          <c:showSerName val="0"/>
          <c:showPercent val="0"/>
          <c:showBubbleSize val="0"/>
        </c:dLbls>
        <c:gapWidth val="75"/>
        <c:overlap val="100"/>
        <c:axId val="175256320"/>
        <c:axId val="175258240"/>
      </c:barChart>
      <c:catAx>
        <c:axId val="175256320"/>
        <c:scaling>
          <c:orientation val="minMax"/>
        </c:scaling>
        <c:delete val="0"/>
        <c:axPos val="b"/>
        <c:title>
          <c:tx>
            <c:rich>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r>
                  <a:rPr lang="de-AT" sz="1200" baseline="0"/>
                  <a:t>Variante</a:t>
                </a:r>
              </a:p>
            </c:rich>
          </c:tx>
          <c:layout>
            <c:manualLayout>
              <c:xMode val="edge"/>
              <c:yMode val="edge"/>
              <c:x val="7.959142607174105E-2"/>
              <c:y val="0.77852895047976012"/>
            </c:manualLayout>
          </c:layout>
          <c:overlay val="0"/>
          <c:spPr>
            <a:noFill/>
            <a:ln>
              <a:noFill/>
            </a:ln>
            <a:effectLst/>
          </c:spPr>
        </c:title>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75258240"/>
        <c:crosses val="autoZero"/>
        <c:auto val="1"/>
        <c:lblAlgn val="ctr"/>
        <c:lblOffset val="100"/>
        <c:noMultiLvlLbl val="0"/>
      </c:catAx>
      <c:valAx>
        <c:axId val="175258240"/>
        <c:scaling>
          <c:orientation val="minMax"/>
        </c:scaling>
        <c:delete val="0"/>
        <c:axPos val="l"/>
        <c:majorGridlines>
          <c:spPr>
            <a:ln w="9525" cap="flat" cmpd="sng" algn="ctr">
              <a:solidFill>
                <a:schemeClr val="tx1">
                  <a:lumMod val="15000"/>
                  <a:lumOff val="85000"/>
                </a:schemeClr>
              </a:solidFill>
              <a:round/>
            </a:ln>
            <a:effectLst/>
          </c:spPr>
        </c:majorGridlines>
        <c:minorGridlines>
          <c:spPr>
            <a:ln w="9525" cap="flat" cmpd="sng" algn="ctr">
              <a:noFill/>
              <a:round/>
            </a:ln>
            <a:effectLst/>
          </c:spPr>
        </c:minorGridlines>
        <c:title>
          <c:tx>
            <c:rich>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r>
                  <a:rPr lang="de-AT" sz="1200" baseline="0"/>
                  <a:t>Gesamtnutzwert</a:t>
                </a:r>
              </a:p>
            </c:rich>
          </c:tx>
          <c:layout>
            <c:manualLayout>
              <c:xMode val="edge"/>
              <c:yMode val="edge"/>
              <c:x val="1.8208442694663169E-2"/>
              <c:y val="0.23100962737165515"/>
            </c:manualLayout>
          </c:layout>
          <c:overlay val="0"/>
          <c:spPr>
            <a:noFill/>
            <a:ln>
              <a:noFill/>
            </a:ln>
            <a:effectLst/>
          </c:spPr>
        </c:title>
        <c:numFmt formatCode="0.0" sourceLinked="0"/>
        <c:majorTickMark val="out"/>
        <c:minorTickMark val="none"/>
        <c:tickLblPos val="nextTo"/>
        <c:spPr>
          <a:noFill/>
          <a:ln>
            <a:noFill/>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de-DE"/>
          </a:p>
        </c:txPr>
        <c:crossAx val="175256320"/>
        <c:crosses val="autoZero"/>
        <c:crossBetween val="between"/>
      </c:valAx>
      <c:spPr>
        <a:noFill/>
        <a:ln>
          <a:solidFill>
            <a:schemeClr val="bg1">
              <a:lumMod val="65000"/>
            </a:schemeClr>
          </a:solidFill>
        </a:ln>
        <a:effectLst/>
      </c:spPr>
    </c:plotArea>
    <c:legend>
      <c:legendPos val="r"/>
      <c:layout>
        <c:manualLayout>
          <c:xMode val="edge"/>
          <c:yMode val="edge"/>
          <c:x val="1.1527777777777781E-2"/>
          <c:y val="0.86636693395960851"/>
          <c:w val="0.96902777777777782"/>
          <c:h val="0.12119839463376576"/>
        </c:manualLayout>
      </c:layout>
      <c:overlay val="0"/>
      <c:spPr>
        <a:noFill/>
        <a:ln>
          <a:noFill/>
        </a:ln>
        <a:effectLst/>
      </c:spPr>
      <c:txPr>
        <a:bodyPr rot="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de-D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0000000000000007" r="0.70000000000000007" t="0.78740157499999996" header="0.30000000000000004" footer="0.30000000000000004"/>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830796150481189"/>
          <c:y val="0.1148213265987308"/>
          <c:w val="0.81210870516185452"/>
          <c:h val="0.6547259376030502"/>
        </c:manualLayout>
      </c:layout>
      <c:barChart>
        <c:barDir val="col"/>
        <c:grouping val="stacked"/>
        <c:varyColors val="0"/>
        <c:ser>
          <c:idx val="0"/>
          <c:order val="0"/>
          <c:tx>
            <c:strRef>
              <c:f>Variantenvergleich!$B$16</c:f>
              <c:strCache>
                <c:ptCount val="1"/>
                <c:pt idx="0">
                  <c:v>Umwelt- und Ressourcenschutz</c:v>
                </c:pt>
              </c:strCache>
            </c:strRef>
          </c:tx>
          <c:spPr>
            <a:solidFill>
              <a:schemeClr val="accent1"/>
            </a:solidFill>
            <a:ln>
              <a:noFill/>
            </a:ln>
            <a:effectLst/>
          </c:spPr>
          <c:invertIfNegative val="0"/>
          <c:val>
            <c:numRef>
              <c:f>(Variantenvergleich!$E$38,Variantenvergleich!$E$43,Variantenvergleich!$E$48,Variantenvergleich!$E$53)</c:f>
              <c:numCache>
                <c:formatCode>0.00</c:formatCode>
                <c:ptCount val="4"/>
                <c:pt idx="0">
                  <c:v>0.28302239294221243</c:v>
                </c:pt>
                <c:pt idx="1">
                  <c:v>0.18251693676179492</c:v>
                </c:pt>
                <c:pt idx="2">
                  <c:v>0.28044716114849305</c:v>
                </c:pt>
                <c:pt idx="3">
                  <c:v>0.23188392857142859</c:v>
                </c:pt>
              </c:numCache>
            </c:numRef>
          </c:val>
          <c:extLst xmlns:c16r2="http://schemas.microsoft.com/office/drawing/2015/06/chart">
            <c:ext xmlns:c16="http://schemas.microsoft.com/office/drawing/2014/chart" uri="{C3380CC4-5D6E-409C-BE32-E72D297353CC}">
              <c16:uniqueId val="{00000000-DAD3-42E6-B9AC-855AF5D4D25C}"/>
            </c:ext>
          </c:extLst>
        </c:ser>
        <c:ser>
          <c:idx val="1"/>
          <c:order val="1"/>
          <c:tx>
            <c:strRef>
              <c:f>Variantenvergleich!$B$17</c:f>
              <c:strCache>
                <c:ptCount val="1"/>
                <c:pt idx="0">
                  <c:v>Ökonomische Ziele</c:v>
                </c:pt>
              </c:strCache>
            </c:strRef>
          </c:tx>
          <c:spPr>
            <a:solidFill>
              <a:schemeClr val="accent2"/>
            </a:solidFill>
            <a:ln>
              <a:noFill/>
            </a:ln>
            <a:effectLst/>
          </c:spPr>
          <c:invertIfNegative val="0"/>
          <c:val>
            <c:numRef>
              <c:f>(Variantenvergleich!$E$39,Variantenvergleich!$E$44,Variantenvergleich!$E$49,Variantenvergleich!$E$54)</c:f>
              <c:numCache>
                <c:formatCode>0.00</c:formatCode>
                <c:ptCount val="4"/>
                <c:pt idx="0">
                  <c:v>4.1360294117647065E-2</c:v>
                </c:pt>
                <c:pt idx="1">
                  <c:v>0.1110031512605042</c:v>
                </c:pt>
                <c:pt idx="2">
                  <c:v>0.129359243697479</c:v>
                </c:pt>
                <c:pt idx="3">
                  <c:v>1.0125000000000002E-2</c:v>
                </c:pt>
              </c:numCache>
            </c:numRef>
          </c:val>
          <c:extLst xmlns:c16r2="http://schemas.microsoft.com/office/drawing/2015/06/chart">
            <c:ext xmlns:c16="http://schemas.microsoft.com/office/drawing/2014/chart" uri="{C3380CC4-5D6E-409C-BE32-E72D297353CC}">
              <c16:uniqueId val="{00000001-DAD3-42E6-B9AC-855AF5D4D25C}"/>
            </c:ext>
          </c:extLst>
        </c:ser>
        <c:ser>
          <c:idx val="2"/>
          <c:order val="2"/>
          <c:tx>
            <c:strRef>
              <c:f>Variantenvergleich!$B$18</c:f>
              <c:strCache>
                <c:ptCount val="1"/>
                <c:pt idx="0">
                  <c:v>Soziale Ziele</c:v>
                </c:pt>
              </c:strCache>
            </c:strRef>
          </c:tx>
          <c:spPr>
            <a:solidFill>
              <a:schemeClr val="accent3"/>
            </a:solidFill>
            <a:ln>
              <a:noFill/>
            </a:ln>
            <a:effectLst/>
          </c:spPr>
          <c:invertIfNegative val="0"/>
          <c:val>
            <c:numRef>
              <c:f>(Variantenvergleich!$E$40,Variantenvergleich!$E$45,Variantenvergleich!$E$50,Variantenvergleich!$E$55)</c:f>
              <c:numCache>
                <c:formatCode>0.00</c:formatCode>
                <c:ptCount val="4"/>
                <c:pt idx="0">
                  <c:v>7.8750000000000001E-2</c:v>
                </c:pt>
                <c:pt idx="1">
                  <c:v>5.6250000000000001E-2</c:v>
                </c:pt>
                <c:pt idx="2">
                  <c:v>4.8750000000000002E-2</c:v>
                </c:pt>
                <c:pt idx="3">
                  <c:v>6.3750000000000001E-2</c:v>
                </c:pt>
              </c:numCache>
            </c:numRef>
          </c:val>
          <c:extLst xmlns:c16r2="http://schemas.microsoft.com/office/drawing/2015/06/chart">
            <c:ext xmlns:c16="http://schemas.microsoft.com/office/drawing/2014/chart" uri="{C3380CC4-5D6E-409C-BE32-E72D297353CC}">
              <c16:uniqueId val="{00000002-DAD3-42E6-B9AC-855AF5D4D25C}"/>
            </c:ext>
          </c:extLst>
        </c:ser>
        <c:ser>
          <c:idx val="3"/>
          <c:order val="3"/>
          <c:tx>
            <c:strRef>
              <c:f>Variantenvergleich!$B$19</c:f>
              <c:strCache>
                <c:ptCount val="1"/>
                <c:pt idx="0">
                  <c:v>Technische Ziele</c:v>
                </c:pt>
              </c:strCache>
            </c:strRef>
          </c:tx>
          <c:spPr>
            <a:solidFill>
              <a:schemeClr val="accent4"/>
            </a:solidFill>
            <a:ln>
              <a:noFill/>
            </a:ln>
            <a:effectLst/>
          </c:spPr>
          <c:invertIfNegative val="0"/>
          <c:val>
            <c:numRef>
              <c:f>(Variantenvergleich!$E$41,Variantenvergleich!$E$46,Variantenvergleich!$E$51,Variantenvergleich!$E$56)</c:f>
              <c:numCache>
                <c:formatCode>0.00</c:formatCode>
                <c:ptCount val="4"/>
                <c:pt idx="0">
                  <c:v>5.1428571428571435E-2</c:v>
                </c:pt>
                <c:pt idx="1">
                  <c:v>6.4285714285714293E-2</c:v>
                </c:pt>
                <c:pt idx="2">
                  <c:v>6.535714285714285E-2</c:v>
                </c:pt>
                <c:pt idx="3">
                  <c:v>6.142857142857143E-2</c:v>
                </c:pt>
              </c:numCache>
            </c:numRef>
          </c:val>
          <c:extLst xmlns:c16r2="http://schemas.microsoft.com/office/drawing/2015/06/chart">
            <c:ext xmlns:c16="http://schemas.microsoft.com/office/drawing/2014/chart" uri="{C3380CC4-5D6E-409C-BE32-E72D297353CC}">
              <c16:uniqueId val="{00000003-DAD3-42E6-B9AC-855AF5D4D25C}"/>
            </c:ext>
          </c:extLst>
        </c:ser>
        <c:dLbls>
          <c:showLegendKey val="0"/>
          <c:showVal val="0"/>
          <c:showCatName val="0"/>
          <c:showSerName val="0"/>
          <c:showPercent val="0"/>
          <c:showBubbleSize val="0"/>
        </c:dLbls>
        <c:gapWidth val="75"/>
        <c:overlap val="100"/>
        <c:axId val="179448832"/>
        <c:axId val="179451008"/>
      </c:barChart>
      <c:catAx>
        <c:axId val="179448832"/>
        <c:scaling>
          <c:orientation val="minMax"/>
        </c:scaling>
        <c:delete val="0"/>
        <c:axPos val="b"/>
        <c:title>
          <c:tx>
            <c:rich>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r>
                  <a:rPr lang="de-AT" sz="1200" baseline="0"/>
                  <a:t>Variante</a:t>
                </a:r>
              </a:p>
            </c:rich>
          </c:tx>
          <c:layout>
            <c:manualLayout>
              <c:xMode val="edge"/>
              <c:yMode val="edge"/>
              <c:x val="7.959142607174105E-2"/>
              <c:y val="0.77852895047976012"/>
            </c:manualLayout>
          </c:layout>
          <c:overlay val="0"/>
          <c:spPr>
            <a:noFill/>
            <a:ln>
              <a:noFill/>
            </a:ln>
            <a:effectLst/>
          </c:spPr>
        </c:title>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79451008"/>
        <c:crosses val="autoZero"/>
        <c:auto val="1"/>
        <c:lblAlgn val="ctr"/>
        <c:lblOffset val="100"/>
        <c:noMultiLvlLbl val="0"/>
      </c:catAx>
      <c:valAx>
        <c:axId val="179451008"/>
        <c:scaling>
          <c:orientation val="minMax"/>
        </c:scaling>
        <c:delete val="0"/>
        <c:axPos val="l"/>
        <c:majorGridlines>
          <c:spPr>
            <a:ln w="9525" cap="flat" cmpd="sng" algn="ctr">
              <a:solidFill>
                <a:schemeClr val="tx1">
                  <a:lumMod val="15000"/>
                  <a:lumOff val="85000"/>
                </a:schemeClr>
              </a:solidFill>
              <a:round/>
            </a:ln>
            <a:effectLst/>
          </c:spPr>
        </c:majorGridlines>
        <c:minorGridlines>
          <c:spPr>
            <a:ln w="9525" cap="flat" cmpd="sng" algn="ctr">
              <a:noFill/>
              <a:round/>
            </a:ln>
            <a:effectLst/>
          </c:spPr>
        </c:minorGridlines>
        <c:title>
          <c:tx>
            <c:rich>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r>
                  <a:rPr lang="de-AT" sz="1200" baseline="0"/>
                  <a:t>Gesamtnutzwert</a:t>
                </a:r>
              </a:p>
            </c:rich>
          </c:tx>
          <c:layout>
            <c:manualLayout>
              <c:xMode val="edge"/>
              <c:yMode val="edge"/>
              <c:x val="1.8208442694663169E-2"/>
              <c:y val="0.23100962737165515"/>
            </c:manualLayout>
          </c:layout>
          <c:overlay val="0"/>
          <c:spPr>
            <a:noFill/>
            <a:ln>
              <a:noFill/>
            </a:ln>
            <a:effectLst/>
          </c:spPr>
        </c:title>
        <c:numFmt formatCode="0.0" sourceLinked="0"/>
        <c:majorTickMark val="out"/>
        <c:minorTickMark val="none"/>
        <c:tickLblPos val="nextTo"/>
        <c:spPr>
          <a:noFill/>
          <a:ln>
            <a:noFill/>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de-DE"/>
          </a:p>
        </c:txPr>
        <c:crossAx val="179448832"/>
        <c:crosses val="autoZero"/>
        <c:crossBetween val="between"/>
      </c:valAx>
      <c:spPr>
        <a:noFill/>
        <a:ln>
          <a:solidFill>
            <a:schemeClr val="bg1">
              <a:lumMod val="65000"/>
            </a:schemeClr>
          </a:solidFill>
        </a:ln>
        <a:effectLst/>
      </c:spPr>
    </c:plotArea>
    <c:legend>
      <c:legendPos val="r"/>
      <c:layout>
        <c:manualLayout>
          <c:xMode val="edge"/>
          <c:yMode val="edge"/>
          <c:x val="1.1527777777777781E-2"/>
          <c:y val="0.86636693395960851"/>
          <c:w val="0.96902777777777782"/>
          <c:h val="0.12119839463376576"/>
        </c:manualLayout>
      </c:layout>
      <c:overlay val="0"/>
      <c:spPr>
        <a:noFill/>
        <a:ln>
          <a:noFill/>
        </a:ln>
        <a:effectLst/>
      </c:spPr>
      <c:txPr>
        <a:bodyPr rot="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de-D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0000000000000007" r="0.70000000000000007" t="0.78740157499999996" header="0.30000000000000004" footer="0.30000000000000004"/>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6" Type="http://schemas.openxmlformats.org/officeDocument/2006/relationships/image" Target="../media/image1.png"/><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5" Type="http://schemas.openxmlformats.org/officeDocument/2006/relationships/chart" Target="../charts/chart1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6</xdr:col>
      <xdr:colOff>978959</xdr:colOff>
      <xdr:row>14</xdr:row>
      <xdr:rowOff>5291</xdr:rowOff>
    </xdr:from>
    <xdr:to>
      <xdr:col>12</xdr:col>
      <xdr:colOff>740833</xdr:colOff>
      <xdr:row>34</xdr:row>
      <xdr:rowOff>23282</xdr:rowOff>
    </xdr:to>
    <xdr:graphicFrame macro="">
      <xdr:nvGraphicFramePr>
        <xdr:cNvPr id="18" name="Diagramm 17">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0</xdr:colOff>
      <xdr:row>36</xdr:row>
      <xdr:rowOff>0</xdr:rowOff>
    </xdr:from>
    <xdr:to>
      <xdr:col>13</xdr:col>
      <xdr:colOff>0</xdr:colOff>
      <xdr:row>56</xdr:row>
      <xdr:rowOff>17992</xdr:rowOff>
    </xdr:to>
    <xdr:graphicFrame macro="">
      <xdr:nvGraphicFramePr>
        <xdr:cNvPr id="19" name="Diagramm 18">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0</xdr:colOff>
      <xdr:row>59</xdr:row>
      <xdr:rowOff>0</xdr:rowOff>
    </xdr:from>
    <xdr:to>
      <xdr:col>13</xdr:col>
      <xdr:colOff>0</xdr:colOff>
      <xdr:row>79</xdr:row>
      <xdr:rowOff>17991</xdr:rowOff>
    </xdr:to>
    <xdr:graphicFrame macro="">
      <xdr:nvGraphicFramePr>
        <xdr:cNvPr id="20" name="Diagramm 1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13</xdr:col>
      <xdr:colOff>0</xdr:colOff>
      <xdr:row>14</xdr:row>
      <xdr:rowOff>0</xdr:rowOff>
    </xdr:from>
    <xdr:to>
      <xdr:col>19</xdr:col>
      <xdr:colOff>0</xdr:colOff>
      <xdr:row>34</xdr:row>
      <xdr:rowOff>17991</xdr:rowOff>
    </xdr:to>
    <xdr:graphicFrame macro="">
      <xdr:nvGraphicFramePr>
        <xdr:cNvPr id="21" name="Diagramm 20">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19</xdr:col>
      <xdr:colOff>0</xdr:colOff>
      <xdr:row>14</xdr:row>
      <xdr:rowOff>0</xdr:rowOff>
    </xdr:from>
    <xdr:to>
      <xdr:col>25</xdr:col>
      <xdr:colOff>0</xdr:colOff>
      <xdr:row>34</xdr:row>
      <xdr:rowOff>17991</xdr:rowOff>
    </xdr:to>
    <xdr:graphicFrame macro="">
      <xdr:nvGraphicFramePr>
        <xdr:cNvPr id="22" name="Diagramm 21">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25</xdr:col>
      <xdr:colOff>0</xdr:colOff>
      <xdr:row>14</xdr:row>
      <xdr:rowOff>0</xdr:rowOff>
    </xdr:from>
    <xdr:to>
      <xdr:col>31</xdr:col>
      <xdr:colOff>0</xdr:colOff>
      <xdr:row>34</xdr:row>
      <xdr:rowOff>17991</xdr:rowOff>
    </xdr:to>
    <xdr:graphicFrame macro="">
      <xdr:nvGraphicFramePr>
        <xdr:cNvPr id="23" name="Diagramm 22">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31</xdr:col>
      <xdr:colOff>0</xdr:colOff>
      <xdr:row>14</xdr:row>
      <xdr:rowOff>0</xdr:rowOff>
    </xdr:from>
    <xdr:to>
      <xdr:col>37</xdr:col>
      <xdr:colOff>0</xdr:colOff>
      <xdr:row>34</xdr:row>
      <xdr:rowOff>17991</xdr:rowOff>
    </xdr:to>
    <xdr:graphicFrame macro="">
      <xdr:nvGraphicFramePr>
        <xdr:cNvPr id="24" name="Diagramm 23">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13</xdr:col>
      <xdr:colOff>0</xdr:colOff>
      <xdr:row>36</xdr:row>
      <xdr:rowOff>0</xdr:rowOff>
    </xdr:from>
    <xdr:to>
      <xdr:col>19</xdr:col>
      <xdr:colOff>0</xdr:colOff>
      <xdr:row>56</xdr:row>
      <xdr:rowOff>17992</xdr:rowOff>
    </xdr:to>
    <xdr:graphicFrame macro="">
      <xdr:nvGraphicFramePr>
        <xdr:cNvPr id="25" name="Diagramm 24">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19</xdr:col>
      <xdr:colOff>0</xdr:colOff>
      <xdr:row>36</xdr:row>
      <xdr:rowOff>0</xdr:rowOff>
    </xdr:from>
    <xdr:to>
      <xdr:col>25</xdr:col>
      <xdr:colOff>0</xdr:colOff>
      <xdr:row>56</xdr:row>
      <xdr:rowOff>17992</xdr:rowOff>
    </xdr:to>
    <xdr:graphicFrame macro="">
      <xdr:nvGraphicFramePr>
        <xdr:cNvPr id="26" name="Diagramm 25">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25</xdr:col>
      <xdr:colOff>0</xdr:colOff>
      <xdr:row>36</xdr:row>
      <xdr:rowOff>0</xdr:rowOff>
    </xdr:from>
    <xdr:to>
      <xdr:col>31</xdr:col>
      <xdr:colOff>0</xdr:colOff>
      <xdr:row>56</xdr:row>
      <xdr:rowOff>17992</xdr:rowOff>
    </xdr:to>
    <xdr:graphicFrame macro="">
      <xdr:nvGraphicFramePr>
        <xdr:cNvPr id="27" name="Diagramm 26">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31</xdr:col>
      <xdr:colOff>0</xdr:colOff>
      <xdr:row>36</xdr:row>
      <xdr:rowOff>0</xdr:rowOff>
    </xdr:from>
    <xdr:to>
      <xdr:col>37</xdr:col>
      <xdr:colOff>0</xdr:colOff>
      <xdr:row>56</xdr:row>
      <xdr:rowOff>17992</xdr:rowOff>
    </xdr:to>
    <xdr:graphicFrame macro="">
      <xdr:nvGraphicFramePr>
        <xdr:cNvPr id="28" name="Diagramm 27">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13</xdr:col>
      <xdr:colOff>0</xdr:colOff>
      <xdr:row>59</xdr:row>
      <xdr:rowOff>0</xdr:rowOff>
    </xdr:from>
    <xdr:to>
      <xdr:col>19</xdr:col>
      <xdr:colOff>0</xdr:colOff>
      <xdr:row>79</xdr:row>
      <xdr:rowOff>17991</xdr:rowOff>
    </xdr:to>
    <xdr:graphicFrame macro="">
      <xdr:nvGraphicFramePr>
        <xdr:cNvPr id="29" name="Diagramm 28">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19</xdr:col>
      <xdr:colOff>0</xdr:colOff>
      <xdr:row>59</xdr:row>
      <xdr:rowOff>0</xdr:rowOff>
    </xdr:from>
    <xdr:to>
      <xdr:col>25</xdr:col>
      <xdr:colOff>0</xdr:colOff>
      <xdr:row>79</xdr:row>
      <xdr:rowOff>17991</xdr:rowOff>
    </xdr:to>
    <xdr:graphicFrame macro="">
      <xdr:nvGraphicFramePr>
        <xdr:cNvPr id="30" name="Diagramm 2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25</xdr:col>
      <xdr:colOff>0</xdr:colOff>
      <xdr:row>59</xdr:row>
      <xdr:rowOff>0</xdr:rowOff>
    </xdr:from>
    <xdr:to>
      <xdr:col>31</xdr:col>
      <xdr:colOff>0</xdr:colOff>
      <xdr:row>79</xdr:row>
      <xdr:rowOff>17991</xdr:rowOff>
    </xdr:to>
    <xdr:graphicFrame macro="">
      <xdr:nvGraphicFramePr>
        <xdr:cNvPr id="31" name="Diagramm 30">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31</xdr:col>
      <xdr:colOff>0</xdr:colOff>
      <xdr:row>59</xdr:row>
      <xdr:rowOff>0</xdr:rowOff>
    </xdr:from>
    <xdr:to>
      <xdr:col>37</xdr:col>
      <xdr:colOff>0</xdr:colOff>
      <xdr:row>79</xdr:row>
      <xdr:rowOff>17991</xdr:rowOff>
    </xdr:to>
    <xdr:graphicFrame macro="">
      <xdr:nvGraphicFramePr>
        <xdr:cNvPr id="32" name="Diagramm 31">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editAs="oneCell">
    <xdr:from>
      <xdr:col>8</xdr:col>
      <xdr:colOff>42335</xdr:colOff>
      <xdr:row>0</xdr:row>
      <xdr:rowOff>127001</xdr:rowOff>
    </xdr:from>
    <xdr:to>
      <xdr:col>10</xdr:col>
      <xdr:colOff>158403</xdr:colOff>
      <xdr:row>2</xdr:row>
      <xdr:rowOff>10584</xdr:rowOff>
    </xdr:to>
    <xdr:pic>
      <xdr:nvPicPr>
        <xdr:cNvPr id="2" name="Grafik 1"/>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8128002" y="127001"/>
          <a:ext cx="1640068" cy="656166"/>
        </a:xfrm>
        <a:prstGeom prst="rect">
          <a:avLst/>
        </a:prstGeom>
      </xdr:spPr>
    </xdr:pic>
    <xdr:clientData/>
  </xdr:twoCellAnchor>
</xdr:wsDr>
</file>

<file path=xl/drawings/drawing10.xml><?xml version="1.0" encoding="utf-8"?>
<c:userShapes xmlns:c="http://schemas.openxmlformats.org/drawingml/2006/chart">
  <cdr:relSizeAnchor xmlns:cdr="http://schemas.openxmlformats.org/drawingml/2006/chartDrawing">
    <cdr:from>
      <cdr:x>0.20833</cdr:x>
      <cdr:y>0.77051</cdr:y>
    </cdr:from>
    <cdr:to>
      <cdr:x>0.93634</cdr:x>
      <cdr:y>0.86483</cdr:y>
    </cdr:to>
    <cdr:sp macro="" textlink="">
      <cdr:nvSpPr>
        <cdr:cNvPr id="3" name="Textfeld 2"/>
        <cdr:cNvSpPr txBox="1"/>
      </cdr:nvSpPr>
      <cdr:spPr>
        <a:xfrm xmlns:a="http://schemas.openxmlformats.org/drawingml/2006/main">
          <a:off x="952500" y="2395007"/>
          <a:ext cx="3328458" cy="293158"/>
        </a:xfrm>
        <a:prstGeom xmlns:a="http://schemas.openxmlformats.org/drawingml/2006/main" prst="rect">
          <a:avLst/>
        </a:prstGeom>
        <a:solidFill xmlns:a="http://schemas.openxmlformats.org/drawingml/2006/main">
          <a:schemeClr val="bg1"/>
        </a:solidFill>
      </cdr:spPr>
      <cdr:txBody>
        <a:bodyPr xmlns:a="http://schemas.openxmlformats.org/drawingml/2006/main" vertOverflow="clip" wrap="none" rtlCol="0"/>
        <a:lstStyle xmlns:a="http://schemas.openxmlformats.org/drawingml/2006/main"/>
        <a:p xmlns:a="http://schemas.openxmlformats.org/drawingml/2006/main">
          <a:r>
            <a:rPr lang="de-AT" sz="1100"/>
            <a:t>A                           B                          </a:t>
          </a:r>
          <a:r>
            <a:rPr lang="de-AT" sz="1100" baseline="0"/>
            <a:t> </a:t>
          </a:r>
          <a:r>
            <a:rPr lang="de-AT" sz="1100"/>
            <a:t>C                           D </a:t>
          </a:r>
        </a:p>
      </cdr:txBody>
    </cdr:sp>
  </cdr:relSizeAnchor>
  <cdr:relSizeAnchor xmlns:cdr="http://schemas.openxmlformats.org/drawingml/2006/chartDrawing">
    <cdr:from>
      <cdr:x>0</cdr:x>
      <cdr:y>0.01362</cdr:y>
    </cdr:from>
    <cdr:to>
      <cdr:x>0.99884</cdr:x>
      <cdr:y>0.11747</cdr:y>
    </cdr:to>
    <cdr:sp macro="" textlink="">
      <cdr:nvSpPr>
        <cdr:cNvPr id="4" name="Textfeld 3"/>
        <cdr:cNvSpPr txBox="1"/>
      </cdr:nvSpPr>
      <cdr:spPr>
        <a:xfrm xmlns:a="http://schemas.openxmlformats.org/drawingml/2006/main">
          <a:off x="0" y="42333"/>
          <a:ext cx="4566709" cy="322792"/>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pPr algn="ctr"/>
          <a:r>
            <a:rPr lang="de-AT" sz="1200" b="1">
              <a:effectLst/>
            </a:rPr>
            <a:t>Ökologische </a:t>
          </a:r>
          <a:r>
            <a:rPr lang="de-AT" sz="1200" b="1" baseline="0">
              <a:effectLst/>
            </a:rPr>
            <a:t>Gewichtung</a:t>
          </a:r>
          <a:endParaRPr lang="de-AT" sz="1200" b="1"/>
        </a:p>
      </cdr:txBody>
    </cdr:sp>
  </cdr:relSizeAnchor>
</c:userShapes>
</file>

<file path=xl/drawings/drawing11.xml><?xml version="1.0" encoding="utf-8"?>
<c:userShapes xmlns:c="http://schemas.openxmlformats.org/drawingml/2006/chart">
  <cdr:relSizeAnchor xmlns:cdr="http://schemas.openxmlformats.org/drawingml/2006/chartDrawing">
    <cdr:from>
      <cdr:x>0.20833</cdr:x>
      <cdr:y>0.77051</cdr:y>
    </cdr:from>
    <cdr:to>
      <cdr:x>0.93634</cdr:x>
      <cdr:y>0.86483</cdr:y>
    </cdr:to>
    <cdr:sp macro="" textlink="">
      <cdr:nvSpPr>
        <cdr:cNvPr id="3" name="Textfeld 2"/>
        <cdr:cNvSpPr txBox="1"/>
      </cdr:nvSpPr>
      <cdr:spPr>
        <a:xfrm xmlns:a="http://schemas.openxmlformats.org/drawingml/2006/main">
          <a:off x="952500" y="2395007"/>
          <a:ext cx="3328458" cy="293158"/>
        </a:xfrm>
        <a:prstGeom xmlns:a="http://schemas.openxmlformats.org/drawingml/2006/main" prst="rect">
          <a:avLst/>
        </a:prstGeom>
        <a:solidFill xmlns:a="http://schemas.openxmlformats.org/drawingml/2006/main">
          <a:schemeClr val="bg1"/>
        </a:solidFill>
      </cdr:spPr>
      <cdr:txBody>
        <a:bodyPr xmlns:a="http://schemas.openxmlformats.org/drawingml/2006/main" vertOverflow="clip" wrap="none" rtlCol="0"/>
        <a:lstStyle xmlns:a="http://schemas.openxmlformats.org/drawingml/2006/main"/>
        <a:p xmlns:a="http://schemas.openxmlformats.org/drawingml/2006/main">
          <a:r>
            <a:rPr lang="de-AT" sz="1100"/>
            <a:t>A                           B                          </a:t>
          </a:r>
          <a:r>
            <a:rPr lang="de-AT" sz="1100" baseline="0"/>
            <a:t> </a:t>
          </a:r>
          <a:r>
            <a:rPr lang="de-AT" sz="1100"/>
            <a:t>C                           D </a:t>
          </a:r>
        </a:p>
      </cdr:txBody>
    </cdr:sp>
  </cdr:relSizeAnchor>
  <cdr:relSizeAnchor xmlns:cdr="http://schemas.openxmlformats.org/drawingml/2006/chartDrawing">
    <cdr:from>
      <cdr:x>0</cdr:x>
      <cdr:y>0.01362</cdr:y>
    </cdr:from>
    <cdr:to>
      <cdr:x>0.99884</cdr:x>
      <cdr:y>0.11747</cdr:y>
    </cdr:to>
    <cdr:sp macro="" textlink="">
      <cdr:nvSpPr>
        <cdr:cNvPr id="4" name="Textfeld 3"/>
        <cdr:cNvSpPr txBox="1"/>
      </cdr:nvSpPr>
      <cdr:spPr>
        <a:xfrm xmlns:a="http://schemas.openxmlformats.org/drawingml/2006/main">
          <a:off x="0" y="42333"/>
          <a:ext cx="4566709" cy="322792"/>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pPr algn="ctr"/>
          <a:r>
            <a:rPr lang="de-AT" sz="1200" b="1">
              <a:effectLst/>
            </a:rPr>
            <a:t>Sozial-ökologische </a:t>
          </a:r>
          <a:r>
            <a:rPr lang="de-AT" sz="1200" b="1" baseline="0">
              <a:effectLst/>
            </a:rPr>
            <a:t>Gewichtung</a:t>
          </a:r>
          <a:endParaRPr lang="de-AT" sz="1200" b="1"/>
        </a:p>
      </cdr:txBody>
    </cdr:sp>
  </cdr:relSizeAnchor>
</c:userShapes>
</file>

<file path=xl/drawings/drawing12.xml><?xml version="1.0" encoding="utf-8"?>
<c:userShapes xmlns:c="http://schemas.openxmlformats.org/drawingml/2006/chart">
  <cdr:relSizeAnchor xmlns:cdr="http://schemas.openxmlformats.org/drawingml/2006/chartDrawing">
    <cdr:from>
      <cdr:x>0.20833</cdr:x>
      <cdr:y>0.77051</cdr:y>
    </cdr:from>
    <cdr:to>
      <cdr:x>0.93634</cdr:x>
      <cdr:y>0.86483</cdr:y>
    </cdr:to>
    <cdr:sp macro="" textlink="">
      <cdr:nvSpPr>
        <cdr:cNvPr id="3" name="Textfeld 2"/>
        <cdr:cNvSpPr txBox="1"/>
      </cdr:nvSpPr>
      <cdr:spPr>
        <a:xfrm xmlns:a="http://schemas.openxmlformats.org/drawingml/2006/main">
          <a:off x="952500" y="2395007"/>
          <a:ext cx="3328458" cy="293158"/>
        </a:xfrm>
        <a:prstGeom xmlns:a="http://schemas.openxmlformats.org/drawingml/2006/main" prst="rect">
          <a:avLst/>
        </a:prstGeom>
        <a:solidFill xmlns:a="http://schemas.openxmlformats.org/drawingml/2006/main">
          <a:schemeClr val="bg1"/>
        </a:solidFill>
      </cdr:spPr>
      <cdr:txBody>
        <a:bodyPr xmlns:a="http://schemas.openxmlformats.org/drawingml/2006/main" vertOverflow="clip" wrap="none" rtlCol="0"/>
        <a:lstStyle xmlns:a="http://schemas.openxmlformats.org/drawingml/2006/main"/>
        <a:p xmlns:a="http://schemas.openxmlformats.org/drawingml/2006/main">
          <a:r>
            <a:rPr lang="de-AT" sz="1100"/>
            <a:t>A                           B                          </a:t>
          </a:r>
          <a:r>
            <a:rPr lang="de-AT" sz="1100" baseline="0"/>
            <a:t> </a:t>
          </a:r>
          <a:r>
            <a:rPr lang="de-AT" sz="1100"/>
            <a:t>C                           D </a:t>
          </a:r>
        </a:p>
      </cdr:txBody>
    </cdr:sp>
  </cdr:relSizeAnchor>
  <cdr:relSizeAnchor xmlns:cdr="http://schemas.openxmlformats.org/drawingml/2006/chartDrawing">
    <cdr:from>
      <cdr:x>0</cdr:x>
      <cdr:y>0.01362</cdr:y>
    </cdr:from>
    <cdr:to>
      <cdr:x>0.99884</cdr:x>
      <cdr:y>0.11747</cdr:y>
    </cdr:to>
    <cdr:sp macro="" textlink="">
      <cdr:nvSpPr>
        <cdr:cNvPr id="4" name="Textfeld 3"/>
        <cdr:cNvSpPr txBox="1"/>
      </cdr:nvSpPr>
      <cdr:spPr>
        <a:xfrm xmlns:a="http://schemas.openxmlformats.org/drawingml/2006/main">
          <a:off x="0" y="42333"/>
          <a:ext cx="4566709" cy="322792"/>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pPr algn="ctr"/>
          <a:r>
            <a:rPr lang="de-AT" sz="1200" b="1">
              <a:effectLst/>
            </a:rPr>
            <a:t>Technische  </a:t>
          </a:r>
          <a:r>
            <a:rPr lang="de-AT" sz="1200" b="1" baseline="0">
              <a:effectLst/>
            </a:rPr>
            <a:t>Gewichtung</a:t>
          </a:r>
          <a:endParaRPr lang="de-AT" sz="1200" b="1"/>
        </a:p>
      </cdr:txBody>
    </cdr:sp>
  </cdr:relSizeAnchor>
</c:userShapes>
</file>

<file path=xl/drawings/drawing13.xml><?xml version="1.0" encoding="utf-8"?>
<c:userShapes xmlns:c="http://schemas.openxmlformats.org/drawingml/2006/chart">
  <cdr:relSizeAnchor xmlns:cdr="http://schemas.openxmlformats.org/drawingml/2006/chartDrawing">
    <cdr:from>
      <cdr:x>0.20833</cdr:x>
      <cdr:y>0.77051</cdr:y>
    </cdr:from>
    <cdr:to>
      <cdr:x>0.93634</cdr:x>
      <cdr:y>0.86483</cdr:y>
    </cdr:to>
    <cdr:sp macro="" textlink="">
      <cdr:nvSpPr>
        <cdr:cNvPr id="3" name="Textfeld 2"/>
        <cdr:cNvSpPr txBox="1"/>
      </cdr:nvSpPr>
      <cdr:spPr>
        <a:xfrm xmlns:a="http://schemas.openxmlformats.org/drawingml/2006/main">
          <a:off x="952500" y="2395007"/>
          <a:ext cx="3328458" cy="293158"/>
        </a:xfrm>
        <a:prstGeom xmlns:a="http://schemas.openxmlformats.org/drawingml/2006/main" prst="rect">
          <a:avLst/>
        </a:prstGeom>
        <a:solidFill xmlns:a="http://schemas.openxmlformats.org/drawingml/2006/main">
          <a:schemeClr val="bg1"/>
        </a:solidFill>
      </cdr:spPr>
      <cdr:txBody>
        <a:bodyPr xmlns:a="http://schemas.openxmlformats.org/drawingml/2006/main" vertOverflow="clip" wrap="none" rtlCol="0"/>
        <a:lstStyle xmlns:a="http://schemas.openxmlformats.org/drawingml/2006/main"/>
        <a:p xmlns:a="http://schemas.openxmlformats.org/drawingml/2006/main">
          <a:r>
            <a:rPr lang="de-AT" sz="1100"/>
            <a:t>A                           B                          </a:t>
          </a:r>
          <a:r>
            <a:rPr lang="de-AT" sz="1100" baseline="0"/>
            <a:t> </a:t>
          </a:r>
          <a:r>
            <a:rPr lang="de-AT" sz="1100"/>
            <a:t>C                           D </a:t>
          </a:r>
        </a:p>
      </cdr:txBody>
    </cdr:sp>
  </cdr:relSizeAnchor>
  <cdr:relSizeAnchor xmlns:cdr="http://schemas.openxmlformats.org/drawingml/2006/chartDrawing">
    <cdr:from>
      <cdr:x>0</cdr:x>
      <cdr:y>0.01362</cdr:y>
    </cdr:from>
    <cdr:to>
      <cdr:x>0.99884</cdr:x>
      <cdr:y>0.11747</cdr:y>
    </cdr:to>
    <cdr:sp macro="" textlink="">
      <cdr:nvSpPr>
        <cdr:cNvPr id="4" name="Textfeld 3"/>
        <cdr:cNvSpPr txBox="1"/>
      </cdr:nvSpPr>
      <cdr:spPr>
        <a:xfrm xmlns:a="http://schemas.openxmlformats.org/drawingml/2006/main">
          <a:off x="0" y="42333"/>
          <a:ext cx="4566709" cy="322792"/>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pPr algn="ctr"/>
          <a:r>
            <a:rPr lang="de-AT" sz="1200" b="1">
              <a:effectLst/>
            </a:rPr>
            <a:t>Ökonomische </a:t>
          </a:r>
          <a:r>
            <a:rPr lang="de-AT" sz="1200" b="1" baseline="0">
              <a:effectLst/>
            </a:rPr>
            <a:t>Gewichtung</a:t>
          </a:r>
          <a:endParaRPr lang="de-AT" sz="1200" b="1"/>
        </a:p>
      </cdr:txBody>
    </cdr:sp>
  </cdr:relSizeAnchor>
</c:userShapes>
</file>

<file path=xl/drawings/drawing14.xml><?xml version="1.0" encoding="utf-8"?>
<c:userShapes xmlns:c="http://schemas.openxmlformats.org/drawingml/2006/chart">
  <cdr:relSizeAnchor xmlns:cdr="http://schemas.openxmlformats.org/drawingml/2006/chartDrawing">
    <cdr:from>
      <cdr:x>0.20833</cdr:x>
      <cdr:y>0.77051</cdr:y>
    </cdr:from>
    <cdr:to>
      <cdr:x>0.93634</cdr:x>
      <cdr:y>0.86483</cdr:y>
    </cdr:to>
    <cdr:sp macro="" textlink="">
      <cdr:nvSpPr>
        <cdr:cNvPr id="3" name="Textfeld 2"/>
        <cdr:cNvSpPr txBox="1"/>
      </cdr:nvSpPr>
      <cdr:spPr>
        <a:xfrm xmlns:a="http://schemas.openxmlformats.org/drawingml/2006/main">
          <a:off x="952500" y="2395007"/>
          <a:ext cx="3328458" cy="293158"/>
        </a:xfrm>
        <a:prstGeom xmlns:a="http://schemas.openxmlformats.org/drawingml/2006/main" prst="rect">
          <a:avLst/>
        </a:prstGeom>
        <a:solidFill xmlns:a="http://schemas.openxmlformats.org/drawingml/2006/main">
          <a:schemeClr val="bg1"/>
        </a:solidFill>
      </cdr:spPr>
      <cdr:txBody>
        <a:bodyPr xmlns:a="http://schemas.openxmlformats.org/drawingml/2006/main" vertOverflow="clip" wrap="none" rtlCol="0"/>
        <a:lstStyle xmlns:a="http://schemas.openxmlformats.org/drawingml/2006/main"/>
        <a:p xmlns:a="http://schemas.openxmlformats.org/drawingml/2006/main">
          <a:r>
            <a:rPr lang="de-AT" sz="1100"/>
            <a:t>A                           B                          </a:t>
          </a:r>
          <a:r>
            <a:rPr lang="de-AT" sz="1100" baseline="0"/>
            <a:t> </a:t>
          </a:r>
          <a:r>
            <a:rPr lang="de-AT" sz="1100"/>
            <a:t>C                           D </a:t>
          </a:r>
        </a:p>
      </cdr:txBody>
    </cdr:sp>
  </cdr:relSizeAnchor>
  <cdr:relSizeAnchor xmlns:cdr="http://schemas.openxmlformats.org/drawingml/2006/chartDrawing">
    <cdr:from>
      <cdr:x>0</cdr:x>
      <cdr:y>0.01362</cdr:y>
    </cdr:from>
    <cdr:to>
      <cdr:x>0.99884</cdr:x>
      <cdr:y>0.11747</cdr:y>
    </cdr:to>
    <cdr:sp macro="" textlink="">
      <cdr:nvSpPr>
        <cdr:cNvPr id="4" name="Textfeld 3"/>
        <cdr:cNvSpPr txBox="1"/>
      </cdr:nvSpPr>
      <cdr:spPr>
        <a:xfrm xmlns:a="http://schemas.openxmlformats.org/drawingml/2006/main">
          <a:off x="0" y="42333"/>
          <a:ext cx="4566709" cy="322792"/>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pPr algn="ctr"/>
          <a:r>
            <a:rPr lang="de-AT" sz="1200" b="1">
              <a:effectLst/>
            </a:rPr>
            <a:t>Ökologische </a:t>
          </a:r>
          <a:r>
            <a:rPr lang="de-AT" sz="1200" b="1" baseline="0">
              <a:effectLst/>
            </a:rPr>
            <a:t>Gewichtung</a:t>
          </a:r>
          <a:endParaRPr lang="de-AT" sz="1200" b="1"/>
        </a:p>
      </cdr:txBody>
    </cdr:sp>
  </cdr:relSizeAnchor>
</c:userShapes>
</file>

<file path=xl/drawings/drawing15.xml><?xml version="1.0" encoding="utf-8"?>
<c:userShapes xmlns:c="http://schemas.openxmlformats.org/drawingml/2006/chart">
  <cdr:relSizeAnchor xmlns:cdr="http://schemas.openxmlformats.org/drawingml/2006/chartDrawing">
    <cdr:from>
      <cdr:x>0.20833</cdr:x>
      <cdr:y>0.77051</cdr:y>
    </cdr:from>
    <cdr:to>
      <cdr:x>0.93634</cdr:x>
      <cdr:y>0.86483</cdr:y>
    </cdr:to>
    <cdr:sp macro="" textlink="">
      <cdr:nvSpPr>
        <cdr:cNvPr id="3" name="Textfeld 2"/>
        <cdr:cNvSpPr txBox="1"/>
      </cdr:nvSpPr>
      <cdr:spPr>
        <a:xfrm xmlns:a="http://schemas.openxmlformats.org/drawingml/2006/main">
          <a:off x="952500" y="2395007"/>
          <a:ext cx="3328458" cy="293158"/>
        </a:xfrm>
        <a:prstGeom xmlns:a="http://schemas.openxmlformats.org/drawingml/2006/main" prst="rect">
          <a:avLst/>
        </a:prstGeom>
        <a:solidFill xmlns:a="http://schemas.openxmlformats.org/drawingml/2006/main">
          <a:schemeClr val="bg1"/>
        </a:solidFill>
      </cdr:spPr>
      <cdr:txBody>
        <a:bodyPr xmlns:a="http://schemas.openxmlformats.org/drawingml/2006/main" vertOverflow="clip" wrap="none" rtlCol="0"/>
        <a:lstStyle xmlns:a="http://schemas.openxmlformats.org/drawingml/2006/main"/>
        <a:p xmlns:a="http://schemas.openxmlformats.org/drawingml/2006/main">
          <a:r>
            <a:rPr lang="de-AT" sz="1100"/>
            <a:t>A                           B                          </a:t>
          </a:r>
          <a:r>
            <a:rPr lang="de-AT" sz="1100" baseline="0"/>
            <a:t> </a:t>
          </a:r>
          <a:r>
            <a:rPr lang="de-AT" sz="1100"/>
            <a:t>C                           D </a:t>
          </a:r>
        </a:p>
      </cdr:txBody>
    </cdr:sp>
  </cdr:relSizeAnchor>
  <cdr:relSizeAnchor xmlns:cdr="http://schemas.openxmlformats.org/drawingml/2006/chartDrawing">
    <cdr:from>
      <cdr:x>0</cdr:x>
      <cdr:y>0.01362</cdr:y>
    </cdr:from>
    <cdr:to>
      <cdr:x>0.99884</cdr:x>
      <cdr:y>0.11747</cdr:y>
    </cdr:to>
    <cdr:sp macro="" textlink="">
      <cdr:nvSpPr>
        <cdr:cNvPr id="4" name="Textfeld 3"/>
        <cdr:cNvSpPr txBox="1"/>
      </cdr:nvSpPr>
      <cdr:spPr>
        <a:xfrm xmlns:a="http://schemas.openxmlformats.org/drawingml/2006/main">
          <a:off x="0" y="42333"/>
          <a:ext cx="4566709" cy="322792"/>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pPr algn="ctr"/>
          <a:r>
            <a:rPr lang="de-AT" sz="1200" b="1">
              <a:effectLst/>
            </a:rPr>
            <a:t>Sozial-ökologische </a:t>
          </a:r>
          <a:r>
            <a:rPr lang="de-AT" sz="1200" b="1" baseline="0">
              <a:effectLst/>
            </a:rPr>
            <a:t>Gewichtung</a:t>
          </a:r>
          <a:endParaRPr lang="de-AT" sz="1200" b="1"/>
        </a:p>
      </cdr:txBody>
    </cdr:sp>
  </cdr:relSizeAnchor>
</c:userShapes>
</file>

<file path=xl/drawings/drawing16.xml><?xml version="1.0" encoding="utf-8"?>
<c:userShapes xmlns:c="http://schemas.openxmlformats.org/drawingml/2006/chart">
  <cdr:relSizeAnchor xmlns:cdr="http://schemas.openxmlformats.org/drawingml/2006/chartDrawing">
    <cdr:from>
      <cdr:x>0.20833</cdr:x>
      <cdr:y>0.77051</cdr:y>
    </cdr:from>
    <cdr:to>
      <cdr:x>0.93634</cdr:x>
      <cdr:y>0.86483</cdr:y>
    </cdr:to>
    <cdr:sp macro="" textlink="">
      <cdr:nvSpPr>
        <cdr:cNvPr id="3" name="Textfeld 2"/>
        <cdr:cNvSpPr txBox="1"/>
      </cdr:nvSpPr>
      <cdr:spPr>
        <a:xfrm xmlns:a="http://schemas.openxmlformats.org/drawingml/2006/main">
          <a:off x="952500" y="2395007"/>
          <a:ext cx="3328458" cy="293158"/>
        </a:xfrm>
        <a:prstGeom xmlns:a="http://schemas.openxmlformats.org/drawingml/2006/main" prst="rect">
          <a:avLst/>
        </a:prstGeom>
        <a:solidFill xmlns:a="http://schemas.openxmlformats.org/drawingml/2006/main">
          <a:schemeClr val="bg1"/>
        </a:solidFill>
      </cdr:spPr>
      <cdr:txBody>
        <a:bodyPr xmlns:a="http://schemas.openxmlformats.org/drawingml/2006/main" vertOverflow="clip" wrap="none" rtlCol="0"/>
        <a:lstStyle xmlns:a="http://schemas.openxmlformats.org/drawingml/2006/main"/>
        <a:p xmlns:a="http://schemas.openxmlformats.org/drawingml/2006/main">
          <a:r>
            <a:rPr lang="de-AT" sz="1100"/>
            <a:t>A                           B                          </a:t>
          </a:r>
          <a:r>
            <a:rPr lang="de-AT" sz="1100" baseline="0"/>
            <a:t> </a:t>
          </a:r>
          <a:r>
            <a:rPr lang="de-AT" sz="1100"/>
            <a:t>C                           D </a:t>
          </a:r>
        </a:p>
      </cdr:txBody>
    </cdr:sp>
  </cdr:relSizeAnchor>
  <cdr:relSizeAnchor xmlns:cdr="http://schemas.openxmlformats.org/drawingml/2006/chartDrawing">
    <cdr:from>
      <cdr:x>0</cdr:x>
      <cdr:y>0.01362</cdr:y>
    </cdr:from>
    <cdr:to>
      <cdr:x>0.99884</cdr:x>
      <cdr:y>0.11747</cdr:y>
    </cdr:to>
    <cdr:sp macro="" textlink="">
      <cdr:nvSpPr>
        <cdr:cNvPr id="4" name="Textfeld 3"/>
        <cdr:cNvSpPr txBox="1"/>
      </cdr:nvSpPr>
      <cdr:spPr>
        <a:xfrm xmlns:a="http://schemas.openxmlformats.org/drawingml/2006/main">
          <a:off x="0" y="42333"/>
          <a:ext cx="4566709" cy="322792"/>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pPr algn="ctr"/>
          <a:r>
            <a:rPr lang="de-AT" sz="1200" b="1">
              <a:effectLst/>
            </a:rPr>
            <a:t>Technische </a:t>
          </a:r>
          <a:r>
            <a:rPr lang="de-AT" sz="1200" b="1" baseline="0">
              <a:effectLst/>
            </a:rPr>
            <a:t>Gewichtung</a:t>
          </a:r>
          <a:endParaRPr lang="de-AT" sz="1200" b="1"/>
        </a:p>
      </cdr:txBody>
    </cdr:sp>
  </cdr:relSizeAnchor>
</c:userShapes>
</file>

<file path=xl/drawings/drawing17.xml><?xml version="1.0" encoding="utf-8"?>
<xdr:wsDr xmlns:xdr="http://schemas.openxmlformats.org/drawingml/2006/spreadsheetDrawing" xmlns:a="http://schemas.openxmlformats.org/drawingml/2006/main">
  <xdr:twoCellAnchor editAs="oneCell">
    <xdr:from>
      <xdr:col>15</xdr:col>
      <xdr:colOff>178593</xdr:colOff>
      <xdr:row>1</xdr:row>
      <xdr:rowOff>35718</xdr:rowOff>
    </xdr:from>
    <xdr:to>
      <xdr:col>17</xdr:col>
      <xdr:colOff>485161</xdr:colOff>
      <xdr:row>4</xdr:row>
      <xdr:rowOff>25134</xdr:rowOff>
    </xdr:to>
    <xdr:pic>
      <xdr:nvPicPr>
        <xdr:cNvPr id="3" name="Grafik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049124" y="107156"/>
          <a:ext cx="1640068" cy="656166"/>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20</xdr:col>
      <xdr:colOff>142875</xdr:colOff>
      <xdr:row>0</xdr:row>
      <xdr:rowOff>57150</xdr:rowOff>
    </xdr:from>
    <xdr:to>
      <xdr:col>22</xdr:col>
      <xdr:colOff>354193</xdr:colOff>
      <xdr:row>6</xdr:row>
      <xdr:rowOff>17991</xdr:rowOff>
    </xdr:to>
    <xdr:pic>
      <xdr:nvPicPr>
        <xdr:cNvPr id="3" name="Grafik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287375" y="57150"/>
          <a:ext cx="1640068" cy="656166"/>
        </a:xfrm>
        <a:prstGeom prst="rect">
          <a:avLst/>
        </a:prstGeom>
      </xdr:spPr>
    </xdr:pic>
    <xdr:clientData/>
  </xdr:twoCellAnchor>
</xdr:wsDr>
</file>

<file path=xl/drawings/drawing2.xml><?xml version="1.0" encoding="utf-8"?>
<c:userShapes xmlns:c="http://schemas.openxmlformats.org/drawingml/2006/chart">
  <cdr:relSizeAnchor xmlns:cdr="http://schemas.openxmlformats.org/drawingml/2006/chartDrawing">
    <cdr:from>
      <cdr:x>0.20833</cdr:x>
      <cdr:y>0.77051</cdr:y>
    </cdr:from>
    <cdr:to>
      <cdr:x>0.93634</cdr:x>
      <cdr:y>0.86483</cdr:y>
    </cdr:to>
    <cdr:sp macro="" textlink="">
      <cdr:nvSpPr>
        <cdr:cNvPr id="3" name="Textfeld 2"/>
        <cdr:cNvSpPr txBox="1"/>
      </cdr:nvSpPr>
      <cdr:spPr>
        <a:xfrm xmlns:a="http://schemas.openxmlformats.org/drawingml/2006/main">
          <a:off x="952500" y="2395007"/>
          <a:ext cx="3328458" cy="293158"/>
        </a:xfrm>
        <a:prstGeom xmlns:a="http://schemas.openxmlformats.org/drawingml/2006/main" prst="rect">
          <a:avLst/>
        </a:prstGeom>
        <a:solidFill xmlns:a="http://schemas.openxmlformats.org/drawingml/2006/main">
          <a:schemeClr val="bg1"/>
        </a:solidFill>
      </cdr:spPr>
      <cdr:txBody>
        <a:bodyPr xmlns:a="http://schemas.openxmlformats.org/drawingml/2006/main" vertOverflow="clip" wrap="none" rtlCol="0"/>
        <a:lstStyle xmlns:a="http://schemas.openxmlformats.org/drawingml/2006/main"/>
        <a:p xmlns:a="http://schemas.openxmlformats.org/drawingml/2006/main">
          <a:r>
            <a:rPr lang="de-AT" sz="1100"/>
            <a:t>A                           B                          </a:t>
          </a:r>
          <a:r>
            <a:rPr lang="de-AT" sz="1100" baseline="0"/>
            <a:t> </a:t>
          </a:r>
          <a:r>
            <a:rPr lang="de-AT" sz="1100"/>
            <a:t>C                           D </a:t>
          </a:r>
        </a:p>
      </cdr:txBody>
    </cdr:sp>
  </cdr:relSizeAnchor>
  <cdr:relSizeAnchor xmlns:cdr="http://schemas.openxmlformats.org/drawingml/2006/chartDrawing">
    <cdr:from>
      <cdr:x>0</cdr:x>
      <cdr:y>0.01362</cdr:y>
    </cdr:from>
    <cdr:to>
      <cdr:x>0.99884</cdr:x>
      <cdr:y>0.11747</cdr:y>
    </cdr:to>
    <cdr:sp macro="" textlink="">
      <cdr:nvSpPr>
        <cdr:cNvPr id="4" name="Textfeld 3"/>
        <cdr:cNvSpPr txBox="1"/>
      </cdr:nvSpPr>
      <cdr:spPr>
        <a:xfrm xmlns:a="http://schemas.openxmlformats.org/drawingml/2006/main">
          <a:off x="0" y="42333"/>
          <a:ext cx="4566709" cy="322792"/>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pPr algn="ctr"/>
          <a:r>
            <a:rPr lang="de-AT" sz="1200" b="1">
              <a:effectLst/>
            </a:rPr>
            <a:t>Gleiche</a:t>
          </a:r>
          <a:r>
            <a:rPr lang="de-AT" sz="1200" b="1" baseline="0">
              <a:effectLst/>
            </a:rPr>
            <a:t> Gewichtung</a:t>
          </a:r>
          <a:endParaRPr lang="de-AT" sz="1200" b="1"/>
        </a:p>
      </cdr:txBody>
    </cdr:sp>
  </cdr:relSizeAnchor>
</c:userShapes>
</file>

<file path=xl/drawings/drawing3.xml><?xml version="1.0" encoding="utf-8"?>
<c:userShapes xmlns:c="http://schemas.openxmlformats.org/drawingml/2006/chart">
  <cdr:relSizeAnchor xmlns:cdr="http://schemas.openxmlformats.org/drawingml/2006/chartDrawing">
    <cdr:from>
      <cdr:x>0.20833</cdr:x>
      <cdr:y>0.77051</cdr:y>
    </cdr:from>
    <cdr:to>
      <cdr:x>0.93634</cdr:x>
      <cdr:y>0.86483</cdr:y>
    </cdr:to>
    <cdr:sp macro="" textlink="">
      <cdr:nvSpPr>
        <cdr:cNvPr id="3" name="Textfeld 2"/>
        <cdr:cNvSpPr txBox="1"/>
      </cdr:nvSpPr>
      <cdr:spPr>
        <a:xfrm xmlns:a="http://schemas.openxmlformats.org/drawingml/2006/main">
          <a:off x="952500" y="2395007"/>
          <a:ext cx="3328458" cy="293158"/>
        </a:xfrm>
        <a:prstGeom xmlns:a="http://schemas.openxmlformats.org/drawingml/2006/main" prst="rect">
          <a:avLst/>
        </a:prstGeom>
        <a:solidFill xmlns:a="http://schemas.openxmlformats.org/drawingml/2006/main">
          <a:schemeClr val="bg1"/>
        </a:solidFill>
      </cdr:spPr>
      <cdr:txBody>
        <a:bodyPr xmlns:a="http://schemas.openxmlformats.org/drawingml/2006/main" vertOverflow="clip" wrap="none" rtlCol="0"/>
        <a:lstStyle xmlns:a="http://schemas.openxmlformats.org/drawingml/2006/main"/>
        <a:p xmlns:a="http://schemas.openxmlformats.org/drawingml/2006/main">
          <a:r>
            <a:rPr lang="de-AT" sz="1100"/>
            <a:t>A                           B                          </a:t>
          </a:r>
          <a:r>
            <a:rPr lang="de-AT" sz="1100" baseline="0"/>
            <a:t> </a:t>
          </a:r>
          <a:r>
            <a:rPr lang="de-AT" sz="1100"/>
            <a:t>C                           D </a:t>
          </a:r>
        </a:p>
      </cdr:txBody>
    </cdr:sp>
  </cdr:relSizeAnchor>
  <cdr:relSizeAnchor xmlns:cdr="http://schemas.openxmlformats.org/drawingml/2006/chartDrawing">
    <cdr:from>
      <cdr:x>0</cdr:x>
      <cdr:y>0.01362</cdr:y>
    </cdr:from>
    <cdr:to>
      <cdr:x>0.99884</cdr:x>
      <cdr:y>0.11747</cdr:y>
    </cdr:to>
    <cdr:sp macro="" textlink="">
      <cdr:nvSpPr>
        <cdr:cNvPr id="4" name="Textfeld 3"/>
        <cdr:cNvSpPr txBox="1"/>
      </cdr:nvSpPr>
      <cdr:spPr>
        <a:xfrm xmlns:a="http://schemas.openxmlformats.org/drawingml/2006/main">
          <a:off x="0" y="42333"/>
          <a:ext cx="4566709" cy="322792"/>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pPr algn="ctr"/>
          <a:r>
            <a:rPr lang="de-AT" sz="1200" b="1">
              <a:effectLst/>
            </a:rPr>
            <a:t>Gleiche</a:t>
          </a:r>
          <a:r>
            <a:rPr lang="de-AT" sz="1200" b="1" baseline="0">
              <a:effectLst/>
            </a:rPr>
            <a:t> Gewichtung</a:t>
          </a:r>
          <a:endParaRPr lang="de-AT" sz="1200" b="1"/>
        </a:p>
      </cdr:txBody>
    </cdr:sp>
  </cdr:relSizeAnchor>
</c:userShapes>
</file>

<file path=xl/drawings/drawing4.xml><?xml version="1.0" encoding="utf-8"?>
<c:userShapes xmlns:c="http://schemas.openxmlformats.org/drawingml/2006/chart">
  <cdr:relSizeAnchor xmlns:cdr="http://schemas.openxmlformats.org/drawingml/2006/chartDrawing">
    <cdr:from>
      <cdr:x>0.20833</cdr:x>
      <cdr:y>0.77051</cdr:y>
    </cdr:from>
    <cdr:to>
      <cdr:x>0.93634</cdr:x>
      <cdr:y>0.86483</cdr:y>
    </cdr:to>
    <cdr:sp macro="" textlink="">
      <cdr:nvSpPr>
        <cdr:cNvPr id="3" name="Textfeld 2"/>
        <cdr:cNvSpPr txBox="1"/>
      </cdr:nvSpPr>
      <cdr:spPr>
        <a:xfrm xmlns:a="http://schemas.openxmlformats.org/drawingml/2006/main">
          <a:off x="952500" y="2395007"/>
          <a:ext cx="3328458" cy="293158"/>
        </a:xfrm>
        <a:prstGeom xmlns:a="http://schemas.openxmlformats.org/drawingml/2006/main" prst="rect">
          <a:avLst/>
        </a:prstGeom>
        <a:solidFill xmlns:a="http://schemas.openxmlformats.org/drawingml/2006/main">
          <a:schemeClr val="bg1"/>
        </a:solidFill>
      </cdr:spPr>
      <cdr:txBody>
        <a:bodyPr xmlns:a="http://schemas.openxmlformats.org/drawingml/2006/main" vertOverflow="clip" wrap="none" rtlCol="0"/>
        <a:lstStyle xmlns:a="http://schemas.openxmlformats.org/drawingml/2006/main"/>
        <a:p xmlns:a="http://schemas.openxmlformats.org/drawingml/2006/main">
          <a:r>
            <a:rPr lang="de-AT" sz="1100"/>
            <a:t>A                           B                          </a:t>
          </a:r>
          <a:r>
            <a:rPr lang="de-AT" sz="1100" baseline="0"/>
            <a:t> </a:t>
          </a:r>
          <a:r>
            <a:rPr lang="de-AT" sz="1100"/>
            <a:t>C                           D </a:t>
          </a:r>
        </a:p>
      </cdr:txBody>
    </cdr:sp>
  </cdr:relSizeAnchor>
  <cdr:relSizeAnchor xmlns:cdr="http://schemas.openxmlformats.org/drawingml/2006/chartDrawing">
    <cdr:from>
      <cdr:x>0</cdr:x>
      <cdr:y>0.01362</cdr:y>
    </cdr:from>
    <cdr:to>
      <cdr:x>0.99884</cdr:x>
      <cdr:y>0.11747</cdr:y>
    </cdr:to>
    <cdr:sp macro="" textlink="">
      <cdr:nvSpPr>
        <cdr:cNvPr id="4" name="Textfeld 3"/>
        <cdr:cNvSpPr txBox="1"/>
      </cdr:nvSpPr>
      <cdr:spPr>
        <a:xfrm xmlns:a="http://schemas.openxmlformats.org/drawingml/2006/main">
          <a:off x="0" y="42333"/>
          <a:ext cx="4566709" cy="322792"/>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pPr algn="ctr"/>
          <a:r>
            <a:rPr lang="de-AT" sz="1200" b="1">
              <a:effectLst/>
            </a:rPr>
            <a:t>Gleiche</a:t>
          </a:r>
          <a:r>
            <a:rPr lang="de-AT" sz="1200" b="1" baseline="0">
              <a:effectLst/>
            </a:rPr>
            <a:t> Gewichtung</a:t>
          </a:r>
          <a:endParaRPr lang="de-AT" sz="1200" b="1"/>
        </a:p>
      </cdr:txBody>
    </cdr:sp>
  </cdr:relSizeAnchor>
</c:userShapes>
</file>

<file path=xl/drawings/drawing5.xml><?xml version="1.0" encoding="utf-8"?>
<c:userShapes xmlns:c="http://schemas.openxmlformats.org/drawingml/2006/chart">
  <cdr:relSizeAnchor xmlns:cdr="http://schemas.openxmlformats.org/drawingml/2006/chartDrawing">
    <cdr:from>
      <cdr:x>0.20833</cdr:x>
      <cdr:y>0.77051</cdr:y>
    </cdr:from>
    <cdr:to>
      <cdr:x>0.93634</cdr:x>
      <cdr:y>0.86483</cdr:y>
    </cdr:to>
    <cdr:sp macro="" textlink="">
      <cdr:nvSpPr>
        <cdr:cNvPr id="3" name="Textfeld 2"/>
        <cdr:cNvSpPr txBox="1"/>
      </cdr:nvSpPr>
      <cdr:spPr>
        <a:xfrm xmlns:a="http://schemas.openxmlformats.org/drawingml/2006/main">
          <a:off x="952500" y="2395007"/>
          <a:ext cx="3328458" cy="293158"/>
        </a:xfrm>
        <a:prstGeom xmlns:a="http://schemas.openxmlformats.org/drawingml/2006/main" prst="rect">
          <a:avLst/>
        </a:prstGeom>
        <a:solidFill xmlns:a="http://schemas.openxmlformats.org/drawingml/2006/main">
          <a:schemeClr val="bg1"/>
        </a:solidFill>
      </cdr:spPr>
      <cdr:txBody>
        <a:bodyPr xmlns:a="http://schemas.openxmlformats.org/drawingml/2006/main" vertOverflow="clip" wrap="none" rtlCol="0"/>
        <a:lstStyle xmlns:a="http://schemas.openxmlformats.org/drawingml/2006/main"/>
        <a:p xmlns:a="http://schemas.openxmlformats.org/drawingml/2006/main">
          <a:r>
            <a:rPr lang="de-AT" sz="1100"/>
            <a:t>A                           B                          </a:t>
          </a:r>
          <a:r>
            <a:rPr lang="de-AT" sz="1100" baseline="0"/>
            <a:t> </a:t>
          </a:r>
          <a:r>
            <a:rPr lang="de-AT" sz="1100"/>
            <a:t>C                           D </a:t>
          </a:r>
        </a:p>
      </cdr:txBody>
    </cdr:sp>
  </cdr:relSizeAnchor>
  <cdr:relSizeAnchor xmlns:cdr="http://schemas.openxmlformats.org/drawingml/2006/chartDrawing">
    <cdr:from>
      <cdr:x>0</cdr:x>
      <cdr:y>0.01362</cdr:y>
    </cdr:from>
    <cdr:to>
      <cdr:x>0.99884</cdr:x>
      <cdr:y>0.11747</cdr:y>
    </cdr:to>
    <cdr:sp macro="" textlink="">
      <cdr:nvSpPr>
        <cdr:cNvPr id="4" name="Textfeld 3"/>
        <cdr:cNvSpPr txBox="1"/>
      </cdr:nvSpPr>
      <cdr:spPr>
        <a:xfrm xmlns:a="http://schemas.openxmlformats.org/drawingml/2006/main">
          <a:off x="0" y="42333"/>
          <a:ext cx="4566709" cy="322792"/>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pPr algn="ctr"/>
          <a:r>
            <a:rPr lang="de-AT" sz="1200" b="1">
              <a:effectLst/>
            </a:rPr>
            <a:t>Ökonomische </a:t>
          </a:r>
          <a:r>
            <a:rPr lang="de-AT" sz="1200" b="1" baseline="0">
              <a:effectLst/>
            </a:rPr>
            <a:t>Gewichtung</a:t>
          </a:r>
          <a:endParaRPr lang="de-AT" sz="1200" b="1"/>
        </a:p>
      </cdr:txBody>
    </cdr:sp>
  </cdr:relSizeAnchor>
</c:userShapes>
</file>

<file path=xl/drawings/drawing6.xml><?xml version="1.0" encoding="utf-8"?>
<c:userShapes xmlns:c="http://schemas.openxmlformats.org/drawingml/2006/chart">
  <cdr:relSizeAnchor xmlns:cdr="http://schemas.openxmlformats.org/drawingml/2006/chartDrawing">
    <cdr:from>
      <cdr:x>0.20833</cdr:x>
      <cdr:y>0.77051</cdr:y>
    </cdr:from>
    <cdr:to>
      <cdr:x>0.93634</cdr:x>
      <cdr:y>0.86483</cdr:y>
    </cdr:to>
    <cdr:sp macro="" textlink="">
      <cdr:nvSpPr>
        <cdr:cNvPr id="3" name="Textfeld 2"/>
        <cdr:cNvSpPr txBox="1"/>
      </cdr:nvSpPr>
      <cdr:spPr>
        <a:xfrm xmlns:a="http://schemas.openxmlformats.org/drawingml/2006/main">
          <a:off x="952500" y="2395007"/>
          <a:ext cx="3328458" cy="293158"/>
        </a:xfrm>
        <a:prstGeom xmlns:a="http://schemas.openxmlformats.org/drawingml/2006/main" prst="rect">
          <a:avLst/>
        </a:prstGeom>
        <a:solidFill xmlns:a="http://schemas.openxmlformats.org/drawingml/2006/main">
          <a:schemeClr val="bg1"/>
        </a:solidFill>
      </cdr:spPr>
      <cdr:txBody>
        <a:bodyPr xmlns:a="http://schemas.openxmlformats.org/drawingml/2006/main" vertOverflow="clip" wrap="none" rtlCol="0"/>
        <a:lstStyle xmlns:a="http://schemas.openxmlformats.org/drawingml/2006/main"/>
        <a:p xmlns:a="http://schemas.openxmlformats.org/drawingml/2006/main">
          <a:r>
            <a:rPr lang="de-AT" sz="1100"/>
            <a:t>A                           B                          </a:t>
          </a:r>
          <a:r>
            <a:rPr lang="de-AT" sz="1100" baseline="0"/>
            <a:t> </a:t>
          </a:r>
          <a:r>
            <a:rPr lang="de-AT" sz="1100"/>
            <a:t>C                           D </a:t>
          </a:r>
        </a:p>
      </cdr:txBody>
    </cdr:sp>
  </cdr:relSizeAnchor>
  <cdr:relSizeAnchor xmlns:cdr="http://schemas.openxmlformats.org/drawingml/2006/chartDrawing">
    <cdr:from>
      <cdr:x>0</cdr:x>
      <cdr:y>0.01362</cdr:y>
    </cdr:from>
    <cdr:to>
      <cdr:x>0.99884</cdr:x>
      <cdr:y>0.11747</cdr:y>
    </cdr:to>
    <cdr:sp macro="" textlink="">
      <cdr:nvSpPr>
        <cdr:cNvPr id="4" name="Textfeld 3"/>
        <cdr:cNvSpPr txBox="1"/>
      </cdr:nvSpPr>
      <cdr:spPr>
        <a:xfrm xmlns:a="http://schemas.openxmlformats.org/drawingml/2006/main">
          <a:off x="0" y="42333"/>
          <a:ext cx="4566709" cy="322792"/>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pPr algn="ctr"/>
          <a:r>
            <a:rPr lang="de-AT" sz="1200" b="1">
              <a:effectLst/>
            </a:rPr>
            <a:t>Ökologische </a:t>
          </a:r>
          <a:r>
            <a:rPr lang="de-AT" sz="1200" b="1" baseline="0">
              <a:effectLst/>
            </a:rPr>
            <a:t>Gewichtung</a:t>
          </a:r>
          <a:endParaRPr lang="de-AT" sz="1200" b="1"/>
        </a:p>
      </cdr:txBody>
    </cdr:sp>
  </cdr:relSizeAnchor>
</c:userShapes>
</file>

<file path=xl/drawings/drawing7.xml><?xml version="1.0" encoding="utf-8"?>
<c:userShapes xmlns:c="http://schemas.openxmlformats.org/drawingml/2006/chart">
  <cdr:relSizeAnchor xmlns:cdr="http://schemas.openxmlformats.org/drawingml/2006/chartDrawing">
    <cdr:from>
      <cdr:x>0.20833</cdr:x>
      <cdr:y>0.77051</cdr:y>
    </cdr:from>
    <cdr:to>
      <cdr:x>0.93634</cdr:x>
      <cdr:y>0.86483</cdr:y>
    </cdr:to>
    <cdr:sp macro="" textlink="">
      <cdr:nvSpPr>
        <cdr:cNvPr id="3" name="Textfeld 2"/>
        <cdr:cNvSpPr txBox="1"/>
      </cdr:nvSpPr>
      <cdr:spPr>
        <a:xfrm xmlns:a="http://schemas.openxmlformats.org/drawingml/2006/main">
          <a:off x="952500" y="2395007"/>
          <a:ext cx="3328458" cy="293158"/>
        </a:xfrm>
        <a:prstGeom xmlns:a="http://schemas.openxmlformats.org/drawingml/2006/main" prst="rect">
          <a:avLst/>
        </a:prstGeom>
        <a:solidFill xmlns:a="http://schemas.openxmlformats.org/drawingml/2006/main">
          <a:schemeClr val="bg1"/>
        </a:solidFill>
      </cdr:spPr>
      <cdr:txBody>
        <a:bodyPr xmlns:a="http://schemas.openxmlformats.org/drawingml/2006/main" vertOverflow="clip" wrap="none" rtlCol="0"/>
        <a:lstStyle xmlns:a="http://schemas.openxmlformats.org/drawingml/2006/main"/>
        <a:p xmlns:a="http://schemas.openxmlformats.org/drawingml/2006/main">
          <a:r>
            <a:rPr lang="de-AT" sz="1100"/>
            <a:t>A                           B                          </a:t>
          </a:r>
          <a:r>
            <a:rPr lang="de-AT" sz="1100" baseline="0"/>
            <a:t> </a:t>
          </a:r>
          <a:r>
            <a:rPr lang="de-AT" sz="1100"/>
            <a:t>C                           D </a:t>
          </a:r>
        </a:p>
      </cdr:txBody>
    </cdr:sp>
  </cdr:relSizeAnchor>
  <cdr:relSizeAnchor xmlns:cdr="http://schemas.openxmlformats.org/drawingml/2006/chartDrawing">
    <cdr:from>
      <cdr:x>0</cdr:x>
      <cdr:y>0.01362</cdr:y>
    </cdr:from>
    <cdr:to>
      <cdr:x>0.99884</cdr:x>
      <cdr:y>0.11747</cdr:y>
    </cdr:to>
    <cdr:sp macro="" textlink="">
      <cdr:nvSpPr>
        <cdr:cNvPr id="4" name="Textfeld 3"/>
        <cdr:cNvSpPr txBox="1"/>
      </cdr:nvSpPr>
      <cdr:spPr>
        <a:xfrm xmlns:a="http://schemas.openxmlformats.org/drawingml/2006/main">
          <a:off x="0" y="42333"/>
          <a:ext cx="4566709" cy="322792"/>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pPr algn="ctr"/>
          <a:r>
            <a:rPr lang="de-AT" sz="1200" b="1">
              <a:effectLst/>
            </a:rPr>
            <a:t>Sozial-ökologische </a:t>
          </a:r>
          <a:r>
            <a:rPr lang="de-AT" sz="1200" b="1" baseline="0">
              <a:effectLst/>
            </a:rPr>
            <a:t>Gewichtung</a:t>
          </a:r>
          <a:endParaRPr lang="de-AT" sz="1200" b="1"/>
        </a:p>
      </cdr:txBody>
    </cdr:sp>
  </cdr:relSizeAnchor>
</c:userShapes>
</file>

<file path=xl/drawings/drawing8.xml><?xml version="1.0" encoding="utf-8"?>
<c:userShapes xmlns:c="http://schemas.openxmlformats.org/drawingml/2006/chart">
  <cdr:relSizeAnchor xmlns:cdr="http://schemas.openxmlformats.org/drawingml/2006/chartDrawing">
    <cdr:from>
      <cdr:x>0.20833</cdr:x>
      <cdr:y>0.77051</cdr:y>
    </cdr:from>
    <cdr:to>
      <cdr:x>0.93634</cdr:x>
      <cdr:y>0.86483</cdr:y>
    </cdr:to>
    <cdr:sp macro="" textlink="">
      <cdr:nvSpPr>
        <cdr:cNvPr id="3" name="Textfeld 2"/>
        <cdr:cNvSpPr txBox="1"/>
      </cdr:nvSpPr>
      <cdr:spPr>
        <a:xfrm xmlns:a="http://schemas.openxmlformats.org/drawingml/2006/main">
          <a:off x="952500" y="2395007"/>
          <a:ext cx="3328458" cy="293158"/>
        </a:xfrm>
        <a:prstGeom xmlns:a="http://schemas.openxmlformats.org/drawingml/2006/main" prst="rect">
          <a:avLst/>
        </a:prstGeom>
        <a:solidFill xmlns:a="http://schemas.openxmlformats.org/drawingml/2006/main">
          <a:schemeClr val="bg1"/>
        </a:solidFill>
      </cdr:spPr>
      <cdr:txBody>
        <a:bodyPr xmlns:a="http://schemas.openxmlformats.org/drawingml/2006/main" vertOverflow="clip" wrap="none" rtlCol="0"/>
        <a:lstStyle xmlns:a="http://schemas.openxmlformats.org/drawingml/2006/main"/>
        <a:p xmlns:a="http://schemas.openxmlformats.org/drawingml/2006/main">
          <a:r>
            <a:rPr lang="de-AT" sz="1100"/>
            <a:t>A                           B                          </a:t>
          </a:r>
          <a:r>
            <a:rPr lang="de-AT" sz="1100" baseline="0"/>
            <a:t> </a:t>
          </a:r>
          <a:r>
            <a:rPr lang="de-AT" sz="1100"/>
            <a:t>C                           D </a:t>
          </a:r>
        </a:p>
      </cdr:txBody>
    </cdr:sp>
  </cdr:relSizeAnchor>
  <cdr:relSizeAnchor xmlns:cdr="http://schemas.openxmlformats.org/drawingml/2006/chartDrawing">
    <cdr:from>
      <cdr:x>0</cdr:x>
      <cdr:y>0.01362</cdr:y>
    </cdr:from>
    <cdr:to>
      <cdr:x>0.99884</cdr:x>
      <cdr:y>0.11747</cdr:y>
    </cdr:to>
    <cdr:sp macro="" textlink="">
      <cdr:nvSpPr>
        <cdr:cNvPr id="4" name="Textfeld 3"/>
        <cdr:cNvSpPr txBox="1"/>
      </cdr:nvSpPr>
      <cdr:spPr>
        <a:xfrm xmlns:a="http://schemas.openxmlformats.org/drawingml/2006/main">
          <a:off x="0" y="42333"/>
          <a:ext cx="4566709" cy="322792"/>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pPr algn="ctr"/>
          <a:r>
            <a:rPr lang="de-AT" sz="1200" b="1">
              <a:effectLst/>
            </a:rPr>
            <a:t>Tecchnische </a:t>
          </a:r>
          <a:r>
            <a:rPr lang="de-AT" sz="1200" b="1" baseline="0">
              <a:effectLst/>
            </a:rPr>
            <a:t>Gewichtung</a:t>
          </a:r>
          <a:endParaRPr lang="de-AT" sz="1200" b="1"/>
        </a:p>
      </cdr:txBody>
    </cdr:sp>
  </cdr:relSizeAnchor>
</c:userShapes>
</file>

<file path=xl/drawings/drawing9.xml><?xml version="1.0" encoding="utf-8"?>
<c:userShapes xmlns:c="http://schemas.openxmlformats.org/drawingml/2006/chart">
  <cdr:relSizeAnchor xmlns:cdr="http://schemas.openxmlformats.org/drawingml/2006/chartDrawing">
    <cdr:from>
      <cdr:x>0.20833</cdr:x>
      <cdr:y>0.77051</cdr:y>
    </cdr:from>
    <cdr:to>
      <cdr:x>0.93634</cdr:x>
      <cdr:y>0.86483</cdr:y>
    </cdr:to>
    <cdr:sp macro="" textlink="">
      <cdr:nvSpPr>
        <cdr:cNvPr id="3" name="Textfeld 2"/>
        <cdr:cNvSpPr txBox="1"/>
      </cdr:nvSpPr>
      <cdr:spPr>
        <a:xfrm xmlns:a="http://schemas.openxmlformats.org/drawingml/2006/main">
          <a:off x="952500" y="2395007"/>
          <a:ext cx="3328458" cy="293158"/>
        </a:xfrm>
        <a:prstGeom xmlns:a="http://schemas.openxmlformats.org/drawingml/2006/main" prst="rect">
          <a:avLst/>
        </a:prstGeom>
        <a:solidFill xmlns:a="http://schemas.openxmlformats.org/drawingml/2006/main">
          <a:schemeClr val="bg1"/>
        </a:solidFill>
      </cdr:spPr>
      <cdr:txBody>
        <a:bodyPr xmlns:a="http://schemas.openxmlformats.org/drawingml/2006/main" vertOverflow="clip" wrap="none" rtlCol="0"/>
        <a:lstStyle xmlns:a="http://schemas.openxmlformats.org/drawingml/2006/main"/>
        <a:p xmlns:a="http://schemas.openxmlformats.org/drawingml/2006/main">
          <a:r>
            <a:rPr lang="de-AT" sz="1100"/>
            <a:t>A                           B                          </a:t>
          </a:r>
          <a:r>
            <a:rPr lang="de-AT" sz="1100" baseline="0"/>
            <a:t> </a:t>
          </a:r>
          <a:r>
            <a:rPr lang="de-AT" sz="1100"/>
            <a:t>C                           D </a:t>
          </a:r>
        </a:p>
      </cdr:txBody>
    </cdr:sp>
  </cdr:relSizeAnchor>
  <cdr:relSizeAnchor xmlns:cdr="http://schemas.openxmlformats.org/drawingml/2006/chartDrawing">
    <cdr:from>
      <cdr:x>0</cdr:x>
      <cdr:y>0.01362</cdr:y>
    </cdr:from>
    <cdr:to>
      <cdr:x>0.99884</cdr:x>
      <cdr:y>0.11747</cdr:y>
    </cdr:to>
    <cdr:sp macro="" textlink="">
      <cdr:nvSpPr>
        <cdr:cNvPr id="4" name="Textfeld 3"/>
        <cdr:cNvSpPr txBox="1"/>
      </cdr:nvSpPr>
      <cdr:spPr>
        <a:xfrm xmlns:a="http://schemas.openxmlformats.org/drawingml/2006/main">
          <a:off x="0" y="42333"/>
          <a:ext cx="4566709" cy="322792"/>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pPr algn="ctr"/>
          <a:r>
            <a:rPr lang="de-AT" sz="1200" b="1">
              <a:effectLst/>
            </a:rPr>
            <a:t>Ökonomische </a:t>
          </a:r>
          <a:r>
            <a:rPr lang="de-AT" sz="1200" b="1" baseline="0">
              <a:effectLst/>
            </a:rPr>
            <a:t>Gewichtung</a:t>
          </a:r>
          <a:endParaRPr lang="de-AT" sz="1200" b="1"/>
        </a:p>
      </cdr:txBody>
    </cdr:sp>
  </cdr:relSizeAnchor>
</c:userShapes>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79"/>
  <sheetViews>
    <sheetView tabSelected="1" zoomScale="90" zoomScaleNormal="90" workbookViewId="0">
      <pane ySplit="12" topLeftCell="A13" activePane="bottomLeft" state="frozen"/>
      <selection activeCell="C47" sqref="C47"/>
      <selection pane="bottomLeft" activeCell="J8" sqref="J8"/>
    </sheetView>
  </sheetViews>
  <sheetFormatPr baseColWidth="10" defaultRowHeight="15" x14ac:dyDescent="0.25"/>
  <cols>
    <col min="2" max="2" width="32.7109375" customWidth="1"/>
    <col min="3" max="7" width="14" customWidth="1"/>
  </cols>
  <sheetData>
    <row r="1" spans="1:12" ht="45.75" customHeight="1" x14ac:dyDescent="0.25">
      <c r="A1" s="203" t="s">
        <v>129</v>
      </c>
      <c r="B1" s="203"/>
      <c r="C1" s="203"/>
      <c r="D1" s="203"/>
      <c r="E1" s="203"/>
      <c r="F1" s="203"/>
      <c r="G1" s="203"/>
      <c r="H1" s="203"/>
      <c r="I1" s="202"/>
      <c r="J1" s="202"/>
    </row>
    <row r="2" spans="1:12" x14ac:dyDescent="0.25">
      <c r="I2" s="202"/>
      <c r="J2" s="202"/>
    </row>
    <row r="3" spans="1:12" ht="18.75" x14ac:dyDescent="0.3">
      <c r="B3" s="180" t="s">
        <v>119</v>
      </c>
      <c r="C3" s="180"/>
      <c r="D3" s="180"/>
      <c r="E3" s="180"/>
      <c r="F3" s="180"/>
      <c r="G3" s="180"/>
    </row>
    <row r="4" spans="1:12" x14ac:dyDescent="0.25">
      <c r="B4" s="181" t="s">
        <v>128</v>
      </c>
      <c r="C4" s="181"/>
      <c r="D4" s="181"/>
      <c r="E4" s="181"/>
      <c r="F4" s="181"/>
      <c r="G4" s="181"/>
    </row>
    <row r="5" spans="1:12" ht="15.75" thickBot="1" x14ac:dyDescent="0.3">
      <c r="B5" s="176"/>
      <c r="C5" s="182" t="str">
        <f>IF(AND(C12=100,E12=100,E12=100,F12=100,G12=100)," ","Achtung: Mindestens eine Summe ist nicht 100%")</f>
        <v xml:space="preserve"> </v>
      </c>
      <c r="D5" s="182"/>
      <c r="E5" s="182"/>
      <c r="F5" s="182"/>
      <c r="G5" s="182"/>
    </row>
    <row r="6" spans="1:12" s="8" customFormat="1" ht="15" customHeight="1" thickBot="1" x14ac:dyDescent="0.25">
      <c r="B6" s="7"/>
      <c r="C6" s="177" t="s">
        <v>59</v>
      </c>
      <c r="D6" s="178"/>
      <c r="E6" s="178"/>
      <c r="F6" s="178"/>
      <c r="G6" s="179"/>
    </row>
    <row r="7" spans="1:12" s="8" customFormat="1" ht="26.65" customHeight="1" thickBot="1" x14ac:dyDescent="0.3">
      <c r="B7" s="57" t="s">
        <v>52</v>
      </c>
      <c r="C7" s="58" t="s">
        <v>53</v>
      </c>
      <c r="D7" s="58" t="s">
        <v>54</v>
      </c>
      <c r="E7" s="58" t="s">
        <v>55</v>
      </c>
      <c r="F7" s="58" t="s">
        <v>56</v>
      </c>
      <c r="G7" s="58" t="s">
        <v>57</v>
      </c>
      <c r="I7" s="53"/>
      <c r="J7" s="53"/>
      <c r="K7" s="53"/>
      <c r="L7" s="53"/>
    </row>
    <row r="8" spans="1:12" s="8" customFormat="1" ht="15" customHeight="1" thickBot="1" x14ac:dyDescent="0.25">
      <c r="B8" s="55" t="s">
        <v>0</v>
      </c>
      <c r="C8" s="63">
        <v>25</v>
      </c>
      <c r="D8" s="63">
        <v>15</v>
      </c>
      <c r="E8" s="63">
        <v>55</v>
      </c>
      <c r="F8" s="63">
        <v>40</v>
      </c>
      <c r="G8" s="63">
        <v>15</v>
      </c>
    </row>
    <row r="9" spans="1:12" s="8" customFormat="1" ht="15" customHeight="1" thickBot="1" x14ac:dyDescent="0.25">
      <c r="B9" s="55" t="s">
        <v>58</v>
      </c>
      <c r="C9" s="63">
        <v>25</v>
      </c>
      <c r="D9" s="63">
        <v>55</v>
      </c>
      <c r="E9" s="63">
        <v>15</v>
      </c>
      <c r="F9" s="63">
        <v>10</v>
      </c>
      <c r="G9" s="63">
        <v>15</v>
      </c>
    </row>
    <row r="10" spans="1:12" s="8" customFormat="1" ht="15" customHeight="1" thickBot="1" x14ac:dyDescent="0.25">
      <c r="B10" s="55" t="s">
        <v>2</v>
      </c>
      <c r="C10" s="63">
        <v>25</v>
      </c>
      <c r="D10" s="63">
        <v>15</v>
      </c>
      <c r="E10" s="63">
        <v>15</v>
      </c>
      <c r="F10" s="63">
        <v>40</v>
      </c>
      <c r="G10" s="63">
        <v>15</v>
      </c>
    </row>
    <row r="11" spans="1:12" s="8" customFormat="1" ht="15" customHeight="1" thickBot="1" x14ac:dyDescent="0.25">
      <c r="B11" s="55" t="s">
        <v>3</v>
      </c>
      <c r="C11" s="63">
        <v>25</v>
      </c>
      <c r="D11" s="63">
        <v>15</v>
      </c>
      <c r="E11" s="63">
        <v>15</v>
      </c>
      <c r="F11" s="63">
        <v>10</v>
      </c>
      <c r="G11" s="63">
        <v>55</v>
      </c>
    </row>
    <row r="12" spans="1:12" s="8" customFormat="1" ht="12.75" x14ac:dyDescent="0.2">
      <c r="C12" s="175">
        <f>SUM(C8:C11)</f>
        <v>100</v>
      </c>
      <c r="D12" s="175">
        <f t="shared" ref="D12:G12" si="0">SUM(D8:D11)</f>
        <v>100</v>
      </c>
      <c r="E12" s="175">
        <f t="shared" si="0"/>
        <v>100</v>
      </c>
      <c r="F12" s="175">
        <f t="shared" si="0"/>
        <v>100</v>
      </c>
      <c r="G12" s="175">
        <f t="shared" si="0"/>
        <v>100</v>
      </c>
    </row>
    <row r="14" spans="1:12" x14ac:dyDescent="0.25">
      <c r="A14" s="165" t="s">
        <v>105</v>
      </c>
      <c r="B14" s="166"/>
      <c r="C14" s="166"/>
      <c r="D14" s="166"/>
      <c r="E14" s="166"/>
      <c r="F14" s="166"/>
      <c r="G14" s="166"/>
    </row>
    <row r="15" spans="1:12" x14ac:dyDescent="0.25">
      <c r="A15" s="167" t="s">
        <v>97</v>
      </c>
      <c r="B15" s="167" t="s">
        <v>101</v>
      </c>
      <c r="C15" s="168">
        <f>SUM(C16:C19)</f>
        <v>0.49825000863301483</v>
      </c>
      <c r="D15" s="168">
        <f t="shared" ref="D15:G15" si="1">SUM(D16:D19)</f>
        <v>0.40924412282686773</v>
      </c>
      <c r="E15" s="168">
        <f t="shared" si="1"/>
        <v>0.54585590134557382</v>
      </c>
      <c r="F15" s="168">
        <f t="shared" si="1"/>
        <v>0.57947942557752963</v>
      </c>
      <c r="G15" s="168">
        <f t="shared" si="1"/>
        <v>0.4789500051798089</v>
      </c>
    </row>
    <row r="16" spans="1:12" s="52" customFormat="1" ht="12" x14ac:dyDescent="0.2">
      <c r="A16" s="169"/>
      <c r="B16" s="170" t="s">
        <v>106</v>
      </c>
      <c r="C16" s="171">
        <f>(Berechnungen!$I$7*Variantenvergleich!C$8)/100</f>
        <v>0.15431618510360304</v>
      </c>
      <c r="D16" s="171">
        <f>(Berechnungen!$I$7*Variantenvergleich!D$8)/100</f>
        <v>9.2589711062161809E-2</v>
      </c>
      <c r="E16" s="171">
        <f>(Berechnungen!$I$7*Variantenvergleich!E$8)/100</f>
        <v>0.33949560722792671</v>
      </c>
      <c r="F16" s="171">
        <f>(Berechnungen!$I$7*Variantenvergleich!F$8)/100</f>
        <v>0.24690589616576486</v>
      </c>
      <c r="G16" s="171">
        <f>(Berechnungen!$I$7*Variantenvergleich!G$8)/100</f>
        <v>9.2589711062161809E-2</v>
      </c>
    </row>
    <row r="17" spans="1:7" s="52" customFormat="1" ht="12" x14ac:dyDescent="0.2">
      <c r="A17" s="169"/>
      <c r="B17" s="170" t="s">
        <v>107</v>
      </c>
      <c r="C17" s="171">
        <f>(+Berechnungen!$I$31*Variantenvergleich!C$9)/100</f>
        <v>6.893382352941177E-2</v>
      </c>
      <c r="D17" s="171">
        <f>(+Berechnungen!$I$31*Variantenvergleich!D$9)/100</f>
        <v>0.1516544117647059</v>
      </c>
      <c r="E17" s="171">
        <f>(+Berechnungen!$I$31*Variantenvergleich!E$9)/100</f>
        <v>4.1360294117647065E-2</v>
      </c>
      <c r="F17" s="171">
        <f>(+Berechnungen!$I$31*Variantenvergleich!F$9)/100</f>
        <v>2.7573529411764709E-2</v>
      </c>
      <c r="G17" s="171">
        <f>(+Berechnungen!$I$31*Variantenvergleich!G$9)/100</f>
        <v>4.1360294117647065E-2</v>
      </c>
    </row>
    <row r="18" spans="1:7" s="52" customFormat="1" ht="12" x14ac:dyDescent="0.2">
      <c r="A18" s="169"/>
      <c r="B18" s="170" t="s">
        <v>108</v>
      </c>
      <c r="C18" s="171">
        <f>(+Berechnungen!$I$34*Variantenvergleich!C$10)/100</f>
        <v>0.16250000000000001</v>
      </c>
      <c r="D18" s="171">
        <f>(+Berechnungen!$I$34*Variantenvergleich!D$10)/100</f>
        <v>9.7500000000000003E-2</v>
      </c>
      <c r="E18" s="171">
        <f>(+Berechnungen!$I$34*Variantenvergleich!E$10)/100</f>
        <v>9.7500000000000003E-2</v>
      </c>
      <c r="F18" s="171">
        <f>(+Berechnungen!$I$34*Variantenvergleich!F$10)/100</f>
        <v>0.26</v>
      </c>
      <c r="G18" s="171">
        <f>(+Berechnungen!$I$34*Variantenvergleich!G$10)/100</f>
        <v>9.7500000000000003E-2</v>
      </c>
    </row>
    <row r="19" spans="1:7" s="52" customFormat="1" ht="12" x14ac:dyDescent="0.2">
      <c r="A19" s="169"/>
      <c r="B19" s="170" t="s">
        <v>109</v>
      </c>
      <c r="C19" s="171">
        <f>(+Berechnungen!$I$37*Variantenvergleich!C$11)/100</f>
        <v>0.11250000000000002</v>
      </c>
      <c r="D19" s="171">
        <f>(+Berechnungen!$I$37*Variantenvergleich!D$11)/100</f>
        <v>6.7500000000000004E-2</v>
      </c>
      <c r="E19" s="171">
        <f>(+Berechnungen!$I$37*Variantenvergleich!E$11)/100</f>
        <v>6.7500000000000004E-2</v>
      </c>
      <c r="F19" s="171">
        <f>(+Berechnungen!$I$37*Variantenvergleich!F$11)/100</f>
        <v>4.5000000000000012E-2</v>
      </c>
      <c r="G19" s="171">
        <f>(+Berechnungen!$I$37*Variantenvergleich!G$11)/100</f>
        <v>0.24750000000000003</v>
      </c>
    </row>
    <row r="20" spans="1:7" x14ac:dyDescent="0.25">
      <c r="A20" s="167" t="s">
        <v>98</v>
      </c>
      <c r="B20" s="167" t="s">
        <v>102</v>
      </c>
      <c r="C20" s="168">
        <f>SUM(C21:C24)</f>
        <v>0.57326086343041316</v>
      </c>
      <c r="D20" s="168">
        <f t="shared" ref="D20:G20" si="2">SUM(D21:D24)</f>
        <v>0.63996492141959249</v>
      </c>
      <c r="E20" s="168">
        <f t="shared" si="2"/>
        <v>0.53373692475699297</v>
      </c>
      <c r="F20" s="168">
        <f t="shared" si="2"/>
        <v>0.53663965039622408</v>
      </c>
      <c r="G20" s="168">
        <f t="shared" si="2"/>
        <v>0.55538508948681931</v>
      </c>
    </row>
    <row r="21" spans="1:7" s="52" customFormat="1" ht="12" x14ac:dyDescent="0.2">
      <c r="A21" s="169"/>
      <c r="B21" s="170" t="s">
        <v>106</v>
      </c>
      <c r="C21" s="171">
        <f>(Berechnungen!$J$7*Variantenvergleich!C$8)/100</f>
        <v>0.11861275418671567</v>
      </c>
      <c r="D21" s="171">
        <f>(Berechnungen!$J$7*Variantenvergleich!D$8)/100</f>
        <v>7.1167652512029403E-2</v>
      </c>
      <c r="E21" s="171">
        <f>(Berechnungen!$J$7*Variantenvergleich!E$8)/100</f>
        <v>0.26094805921077446</v>
      </c>
      <c r="F21" s="171">
        <f>(Berechnungen!$J$7*Variantenvergleich!F$8)/100</f>
        <v>0.18978040669874507</v>
      </c>
      <c r="G21" s="171">
        <f>(Berechnungen!$J$7*Variantenvergleich!G$8)/100</f>
        <v>7.1167652512029403E-2</v>
      </c>
    </row>
    <row r="22" spans="1:7" s="52" customFormat="1" ht="12" x14ac:dyDescent="0.2">
      <c r="A22" s="169"/>
      <c r="B22" s="170" t="s">
        <v>107</v>
      </c>
      <c r="C22" s="171">
        <f>(+Berechnungen!$J$31*Variantenvergleich!C$9)/100</f>
        <v>0.18500525210084034</v>
      </c>
      <c r="D22" s="171">
        <f>(+Berechnungen!$J$31*Variantenvergleich!D$9)/100</f>
        <v>0.40701155462184879</v>
      </c>
      <c r="E22" s="171">
        <f>(+Berechnungen!$J$31*Variantenvergleich!E$9)/100</f>
        <v>0.1110031512605042</v>
      </c>
      <c r="F22" s="171">
        <f>(+Berechnungen!$J$31*Variantenvergleich!F$9)/100</f>
        <v>7.4002100840336135E-2</v>
      </c>
      <c r="G22" s="171">
        <f>(+Berechnungen!$J$31*Variantenvergleich!G$9)/100</f>
        <v>0.1110031512605042</v>
      </c>
    </row>
    <row r="23" spans="1:7" s="52" customFormat="1" ht="12" x14ac:dyDescent="0.2">
      <c r="A23" s="169"/>
      <c r="B23" s="170" t="s">
        <v>108</v>
      </c>
      <c r="C23" s="171">
        <f>(+Berechnungen!$J$34*Variantenvergleich!C$10)/100</f>
        <v>0.13750000000000001</v>
      </c>
      <c r="D23" s="171">
        <f>(+Berechnungen!$J$34*Variantenvergleich!D$10)/100</f>
        <v>8.2500000000000004E-2</v>
      </c>
      <c r="E23" s="171">
        <f>(+Berechnungen!$J$34*Variantenvergleich!E$10)/100</f>
        <v>8.2500000000000004E-2</v>
      </c>
      <c r="F23" s="171">
        <f>(+Berechnungen!$J$34*Variantenvergleich!F$10)/100</f>
        <v>0.22</v>
      </c>
      <c r="G23" s="171">
        <f>(+Berechnungen!$J$34*Variantenvergleich!G$10)/100</f>
        <v>8.2500000000000004E-2</v>
      </c>
    </row>
    <row r="24" spans="1:7" s="52" customFormat="1" ht="12" x14ac:dyDescent="0.2">
      <c r="A24" s="169"/>
      <c r="B24" s="170" t="s">
        <v>109</v>
      </c>
      <c r="C24" s="171">
        <f>(+Berechnungen!$J$37*Variantenvergleich!C$11)/100</f>
        <v>0.13214285714285715</v>
      </c>
      <c r="D24" s="171">
        <f>(+Berechnungen!$J$37*Variantenvergleich!D$11)/100</f>
        <v>7.9285714285714293E-2</v>
      </c>
      <c r="E24" s="171">
        <f>(+Berechnungen!$J$37*Variantenvergleich!E$11)/100</f>
        <v>7.9285714285714293E-2</v>
      </c>
      <c r="F24" s="171">
        <f>(+Berechnungen!$J$37*Variantenvergleich!F$11)/100</f>
        <v>5.2857142857142853E-2</v>
      </c>
      <c r="G24" s="171">
        <f>(+Berechnungen!$J$37*Variantenvergleich!G$11)/100</f>
        <v>0.2907142857142857</v>
      </c>
    </row>
    <row r="25" spans="1:7" x14ac:dyDescent="0.25">
      <c r="A25" s="167" t="s">
        <v>99</v>
      </c>
      <c r="B25" s="167" t="s">
        <v>103</v>
      </c>
      <c r="C25" s="168">
        <f>SUM(C26:C29)</f>
        <v>0.6343055891829612</v>
      </c>
      <c r="D25" s="168">
        <f t="shared" ref="D25:G25" si="3">SUM(D26:D29)</f>
        <v>0.7255413367030541</v>
      </c>
      <c r="E25" s="168">
        <f t="shared" si="3"/>
        <v>0.62480002729495177</v>
      </c>
      <c r="F25" s="168">
        <f t="shared" si="3"/>
        <v>0.60188474101206579</v>
      </c>
      <c r="G25" s="168">
        <f t="shared" si="3"/>
        <v>0.58629763922406242</v>
      </c>
    </row>
    <row r="26" spans="1:7" s="52" customFormat="1" ht="12" x14ac:dyDescent="0.2">
      <c r="A26" s="169"/>
      <c r="B26" s="170" t="s">
        <v>106</v>
      </c>
      <c r="C26" s="171">
        <f>(Berechnungen!$K$7*Variantenvergleich!C$8)/100</f>
        <v>0.15263542111573433</v>
      </c>
      <c r="D26" s="171">
        <f>(Berechnungen!$K$7*Variantenvergleich!D$8)/100</f>
        <v>9.1581252669440602E-2</v>
      </c>
      <c r="E26" s="171">
        <f>(Berechnungen!$K$7*Variantenvergleich!E$8)/100</f>
        <v>0.33579792645461554</v>
      </c>
      <c r="F26" s="171">
        <f>(Berechnungen!$K$7*Variantenvergleich!F$8)/100</f>
        <v>0.24421667378517495</v>
      </c>
      <c r="G26" s="171">
        <f>(Berechnungen!$K$7*Variantenvergleich!G$8)/100</f>
        <v>9.1581252669440602E-2</v>
      </c>
    </row>
    <row r="27" spans="1:7" s="52" customFormat="1" ht="12" x14ac:dyDescent="0.2">
      <c r="A27" s="169"/>
      <c r="B27" s="170" t="s">
        <v>107</v>
      </c>
      <c r="C27" s="171">
        <f>(+Berechnungen!$K$31*Variantenvergleich!C$9)/100</f>
        <v>0.2155987394957983</v>
      </c>
      <c r="D27" s="171">
        <f>(+Berechnungen!$K$31*Variantenvergleich!D$9)/100</f>
        <v>0.47431722689075634</v>
      </c>
      <c r="E27" s="171">
        <f>(+Berechnungen!$K$31*Variantenvergleich!E$9)/100</f>
        <v>0.129359243697479</v>
      </c>
      <c r="F27" s="171">
        <f>(+Berechnungen!$K$31*Variantenvergleich!F$9)/100</f>
        <v>8.6239495798319327E-2</v>
      </c>
      <c r="G27" s="171">
        <f>(+Berechnungen!$K$31*Variantenvergleich!G$9)/100</f>
        <v>0.129359243697479</v>
      </c>
    </row>
    <row r="28" spans="1:7" s="52" customFormat="1" ht="12" x14ac:dyDescent="0.2">
      <c r="A28" s="169"/>
      <c r="B28" s="170" t="s">
        <v>108</v>
      </c>
      <c r="C28" s="171">
        <f>(+Berechnungen!$K$34*Variantenvergleich!C$10)/100</f>
        <v>0.13750000000000001</v>
      </c>
      <c r="D28" s="171">
        <f>(+Berechnungen!$K$34*Variantenvergleich!D$10)/100</f>
        <v>8.2500000000000004E-2</v>
      </c>
      <c r="E28" s="171">
        <f>(+Berechnungen!$K$34*Variantenvergleich!E$10)/100</f>
        <v>8.2500000000000004E-2</v>
      </c>
      <c r="F28" s="171">
        <f>(+Berechnungen!$K$34*Variantenvergleich!F$10)/100</f>
        <v>0.22</v>
      </c>
      <c r="G28" s="171">
        <f>(+Berechnungen!$K$34*Variantenvergleich!G$10)/100</f>
        <v>8.2500000000000004E-2</v>
      </c>
    </row>
    <row r="29" spans="1:7" s="52" customFormat="1" ht="12" x14ac:dyDescent="0.2">
      <c r="A29" s="169"/>
      <c r="B29" s="170" t="s">
        <v>109</v>
      </c>
      <c r="C29" s="171">
        <f>(+Berechnungen!$K$37*Variantenvergleich!C$11)/100</f>
        <v>0.12857142857142859</v>
      </c>
      <c r="D29" s="171">
        <f>(+Berechnungen!$K$37*Variantenvergleich!D$11)/100</f>
        <v>7.7142857142857152E-2</v>
      </c>
      <c r="E29" s="171">
        <f>(+Berechnungen!$K$37*Variantenvergleich!E$11)/100</f>
        <v>7.7142857142857152E-2</v>
      </c>
      <c r="F29" s="171">
        <f>(+Berechnungen!$K$37*Variantenvergleich!F$11)/100</f>
        <v>5.1428571428571435E-2</v>
      </c>
      <c r="G29" s="171">
        <f>(+Berechnungen!$K$37*Variantenvergleich!G$11)/100</f>
        <v>0.28285714285714286</v>
      </c>
    </row>
    <row r="30" spans="1:7" x14ac:dyDescent="0.25">
      <c r="A30" s="167" t="s">
        <v>100</v>
      </c>
      <c r="B30" s="167" t="s">
        <v>104</v>
      </c>
      <c r="C30" s="168">
        <f>SUM(C31:C34)</f>
        <v>0.41711309523809526</v>
      </c>
      <c r="D30" s="168">
        <f t="shared" ref="D30:G30" si="4">SUM(D31:D34)</f>
        <v>0.27726785714285718</v>
      </c>
      <c r="E30" s="168">
        <f t="shared" si="4"/>
        <v>0.47255357142857141</v>
      </c>
      <c r="F30" s="168">
        <f t="shared" si="4"/>
        <v>0.49855952380952384</v>
      </c>
      <c r="G30" s="168">
        <f t="shared" si="4"/>
        <v>0.44836309523809526</v>
      </c>
    </row>
    <row r="31" spans="1:7" s="52" customFormat="1" ht="12" x14ac:dyDescent="0.2">
      <c r="A31" s="169"/>
      <c r="B31" s="170" t="s">
        <v>106</v>
      </c>
      <c r="C31" s="171">
        <f>(Berechnungen!$L$7*Variantenvergleich!C$8)/100</f>
        <v>0.13892857142857143</v>
      </c>
      <c r="D31" s="171">
        <f>(Berechnungen!$L$7*Variantenvergleich!D$8)/100</f>
        <v>8.3357142857142852E-2</v>
      </c>
      <c r="E31" s="171">
        <f>(Berechnungen!$L$7*Variantenvergleich!E$8)/100</f>
        <v>0.30564285714285711</v>
      </c>
      <c r="F31" s="171">
        <f>(Berechnungen!$L$7*Variantenvergleich!F$8)/100</f>
        <v>0.22228571428571428</v>
      </c>
      <c r="G31" s="171">
        <f>(Berechnungen!$L$7*Variantenvergleich!G$8)/100</f>
        <v>8.3357142857142852E-2</v>
      </c>
    </row>
    <row r="32" spans="1:7" s="52" customFormat="1" ht="12" x14ac:dyDescent="0.2">
      <c r="A32" s="169"/>
      <c r="B32" s="170" t="s">
        <v>107</v>
      </c>
      <c r="C32" s="171">
        <f>(+Berechnungen!$L$31*Variantenvergleich!C$9)/100</f>
        <v>1.6875000000000001E-2</v>
      </c>
      <c r="D32" s="171">
        <f>(+Berechnungen!$L$31*Variantenvergleich!D$9)/100</f>
        <v>3.7125000000000005E-2</v>
      </c>
      <c r="E32" s="171">
        <f>(+Berechnungen!$L$31*Variantenvergleich!E$9)/100</f>
        <v>1.0125000000000002E-2</v>
      </c>
      <c r="F32" s="171">
        <f>(+Berechnungen!$L$31*Variantenvergleich!F$9)/100</f>
        <v>6.7500000000000008E-3</v>
      </c>
      <c r="G32" s="171">
        <f>(+Berechnungen!$L$31*Variantenvergleich!G$9)/100</f>
        <v>1.0125000000000002E-2</v>
      </c>
    </row>
    <row r="33" spans="1:7" s="52" customFormat="1" ht="12" x14ac:dyDescent="0.2">
      <c r="A33" s="169"/>
      <c r="B33" s="170" t="s">
        <v>108</v>
      </c>
      <c r="C33" s="171">
        <f>(+Berechnungen!$L$34*Variantenvergleich!C$10)/100</f>
        <v>0.13750000000000001</v>
      </c>
      <c r="D33" s="171">
        <f>(+Berechnungen!$L$34*Variantenvergleich!D$10)/100</f>
        <v>8.2500000000000004E-2</v>
      </c>
      <c r="E33" s="171">
        <f>(+Berechnungen!$L$34*Variantenvergleich!E$10)/100</f>
        <v>8.2500000000000004E-2</v>
      </c>
      <c r="F33" s="171">
        <f>(+Berechnungen!$L$34*Variantenvergleich!F$10)/100</f>
        <v>0.22</v>
      </c>
      <c r="G33" s="171">
        <f>(+Berechnungen!$L$34*Variantenvergleich!G$10)/100</f>
        <v>8.2500000000000004E-2</v>
      </c>
    </row>
    <row r="34" spans="1:7" s="52" customFormat="1" ht="12" x14ac:dyDescent="0.2">
      <c r="A34" s="172"/>
      <c r="B34" s="173" t="s">
        <v>109</v>
      </c>
      <c r="C34" s="174">
        <f>(+Berechnungen!$L$37*Variantenvergleich!C$11)/100</f>
        <v>0.12380952380952381</v>
      </c>
      <c r="D34" s="174">
        <f>(+Berechnungen!$L$37*Variantenvergleich!D$11)/100</f>
        <v>7.4285714285714288E-2</v>
      </c>
      <c r="E34" s="174">
        <f>(+Berechnungen!$L$37*Variantenvergleich!E$11)/100</f>
        <v>7.4285714285714288E-2</v>
      </c>
      <c r="F34" s="174">
        <f>(+Berechnungen!$L$37*Variantenvergleich!F$11)/100</f>
        <v>4.9523809523809526E-2</v>
      </c>
      <c r="G34" s="174">
        <f>(+Berechnungen!$L$37*Variantenvergleich!G$11)/100</f>
        <v>0.27238095238095239</v>
      </c>
    </row>
    <row r="35" spans="1:7" x14ac:dyDescent="0.25">
      <c r="A35" s="166"/>
      <c r="B35" s="166"/>
      <c r="C35" s="166"/>
      <c r="D35" s="166"/>
      <c r="E35" s="166"/>
      <c r="F35" s="166"/>
      <c r="G35" s="166"/>
    </row>
    <row r="36" spans="1:7" x14ac:dyDescent="0.25">
      <c r="A36" s="165" t="s">
        <v>110</v>
      </c>
      <c r="B36" s="166"/>
      <c r="C36" s="166"/>
      <c r="D36" s="166"/>
      <c r="E36" s="166"/>
      <c r="F36" s="166"/>
      <c r="G36" s="166"/>
    </row>
    <row r="37" spans="1:7" x14ac:dyDescent="0.25">
      <c r="A37" s="167" t="s">
        <v>97</v>
      </c>
      <c r="B37" s="167" t="s">
        <v>101</v>
      </c>
      <c r="C37" s="168">
        <f>SUM(C38:C41)</f>
        <v>0.41454465149015773</v>
      </c>
      <c r="D37" s="168">
        <f t="shared" ref="D37" si="5">SUM(D38:D41)</f>
        <v>0.35902090854115343</v>
      </c>
      <c r="E37" s="168">
        <f t="shared" ref="E37" si="6">SUM(E38:E41)</f>
        <v>0.45456125848843093</v>
      </c>
      <c r="F37" s="168">
        <f t="shared" ref="F37" si="7">SUM(F38:F41)</f>
        <v>0.47769371129181531</v>
      </c>
      <c r="G37" s="168">
        <f t="shared" ref="G37" si="8">SUM(G38:G41)</f>
        <v>0.38586964803695178</v>
      </c>
    </row>
    <row r="38" spans="1:7" s="52" customFormat="1" ht="12" x14ac:dyDescent="0.2">
      <c r="A38" s="169"/>
      <c r="B38" s="170" t="s">
        <v>106</v>
      </c>
      <c r="C38" s="171">
        <f>(Berechnungen!$M$7*Variantenvergleich!C$8)/100</f>
        <v>0.12864654224646019</v>
      </c>
      <c r="D38" s="171">
        <f>(Berechnungen!$M$7*Variantenvergleich!D$8)/100</f>
        <v>7.7187925347876107E-2</v>
      </c>
      <c r="E38" s="171">
        <f>(Berechnungen!$M$7*Variantenvergleich!E$8)/100</f>
        <v>0.28302239294221243</v>
      </c>
      <c r="F38" s="171">
        <f>(Berechnungen!$M$7*Variantenvergleich!F$8)/100</f>
        <v>0.20583446759433632</v>
      </c>
      <c r="G38" s="171">
        <f>(Berechnungen!$M$7*Variantenvergleich!G$8)/100</f>
        <v>7.7187925347876107E-2</v>
      </c>
    </row>
    <row r="39" spans="1:7" s="52" customFormat="1" ht="12" x14ac:dyDescent="0.2">
      <c r="A39" s="169"/>
      <c r="B39" s="170" t="s">
        <v>107</v>
      </c>
      <c r="C39" s="171">
        <f>(+Berechnungen!$M$31*Variantenvergleich!C$9)/100</f>
        <v>6.893382352941177E-2</v>
      </c>
      <c r="D39" s="171">
        <f>(+Berechnungen!$M$31*Variantenvergleich!D$9)/100</f>
        <v>0.1516544117647059</v>
      </c>
      <c r="E39" s="171">
        <f>(+Berechnungen!$M$31*Variantenvergleich!E$9)/100</f>
        <v>4.1360294117647065E-2</v>
      </c>
      <c r="F39" s="171">
        <f>(+Berechnungen!$M$31*Variantenvergleich!F$9)/100</f>
        <v>2.7573529411764709E-2</v>
      </c>
      <c r="G39" s="171">
        <f>(+Berechnungen!$M$31*Variantenvergleich!G$9)/100</f>
        <v>4.1360294117647065E-2</v>
      </c>
    </row>
    <row r="40" spans="1:7" s="52" customFormat="1" ht="12" x14ac:dyDescent="0.2">
      <c r="A40" s="169"/>
      <c r="B40" s="170" t="s">
        <v>108</v>
      </c>
      <c r="C40" s="171">
        <f>(+Berechnungen!$M$34*Variantenvergleich!C$10)/100</f>
        <v>0.13125000000000001</v>
      </c>
      <c r="D40" s="171">
        <f>(+Berechnungen!$M$34*Variantenvergleich!D$10)/100</f>
        <v>7.8750000000000001E-2</v>
      </c>
      <c r="E40" s="171">
        <f>(+Berechnungen!$M$34*Variantenvergleich!E$10)/100</f>
        <v>7.8750000000000001E-2</v>
      </c>
      <c r="F40" s="171">
        <f>(+Berechnungen!$M$34*Variantenvergleich!F$10)/100</f>
        <v>0.21</v>
      </c>
      <c r="G40" s="171">
        <f>(+Berechnungen!$M$34*Variantenvergleich!G$10)/100</f>
        <v>7.8750000000000001E-2</v>
      </c>
    </row>
    <row r="41" spans="1:7" s="52" customFormat="1" ht="12" x14ac:dyDescent="0.2">
      <c r="A41" s="169"/>
      <c r="B41" s="170" t="s">
        <v>109</v>
      </c>
      <c r="C41" s="171">
        <f>(+Berechnungen!$M$37*Variantenvergleich!C$11)/100</f>
        <v>8.5714285714285715E-2</v>
      </c>
      <c r="D41" s="171">
        <f>(+Berechnungen!$M$37*Variantenvergleich!D$11)/100</f>
        <v>5.1428571428571435E-2</v>
      </c>
      <c r="E41" s="171">
        <f>(+Berechnungen!$M$37*Variantenvergleich!E$11)/100</f>
        <v>5.1428571428571435E-2</v>
      </c>
      <c r="F41" s="171">
        <f>(+Berechnungen!$M$37*Variantenvergleich!F$11)/100</f>
        <v>3.4285714285714287E-2</v>
      </c>
      <c r="G41" s="171">
        <f>(+Berechnungen!$M$37*Variantenvergleich!G$11)/100</f>
        <v>0.18857142857142858</v>
      </c>
    </row>
    <row r="42" spans="1:7" x14ac:dyDescent="0.25">
      <c r="A42" s="167" t="s">
        <v>98</v>
      </c>
      <c r="B42" s="167" t="s">
        <v>102</v>
      </c>
      <c r="C42" s="168">
        <f>SUM(C43:C46)</f>
        <v>0.46886035322633157</v>
      </c>
      <c r="D42" s="168">
        <f t="shared" ref="D42" si="9">SUM(D43:D46)</f>
        <v>0.57732461529714352</v>
      </c>
      <c r="E42" s="168">
        <f t="shared" ref="E42" si="10">SUM(E43:E46)</f>
        <v>0.41405580230801342</v>
      </c>
      <c r="F42" s="168">
        <f t="shared" ref="F42" si="11">SUM(F43:F46)</f>
        <v>0.39959883406969349</v>
      </c>
      <c r="G42" s="168">
        <f t="shared" ref="G42" si="12">SUM(G43:G46)</f>
        <v>0.45274478336437041</v>
      </c>
    </row>
    <row r="43" spans="1:7" s="52" customFormat="1" ht="12" x14ac:dyDescent="0.2">
      <c r="A43" s="169"/>
      <c r="B43" s="170" t="s">
        <v>106</v>
      </c>
      <c r="C43" s="171">
        <f>(Berechnungen!$N$7*Variantenvergleich!C$8)/100</f>
        <v>8.2962243982634062E-2</v>
      </c>
      <c r="D43" s="171">
        <f>(Berechnungen!$N$7*Variantenvergleich!D$8)/100</f>
        <v>4.9777346389580437E-2</v>
      </c>
      <c r="E43" s="171">
        <f>(Berechnungen!$N$7*Variantenvergleich!E$8)/100</f>
        <v>0.18251693676179492</v>
      </c>
      <c r="F43" s="171">
        <f>(Berechnungen!$N$7*Variantenvergleich!F$8)/100</f>
        <v>0.1327395903722145</v>
      </c>
      <c r="G43" s="171">
        <f>(Berechnungen!$N$7*Variantenvergleich!G$8)/100</f>
        <v>4.9777346389580437E-2</v>
      </c>
    </row>
    <row r="44" spans="1:7" s="52" customFormat="1" ht="12" x14ac:dyDescent="0.2">
      <c r="A44" s="169"/>
      <c r="B44" s="170" t="s">
        <v>107</v>
      </c>
      <c r="C44" s="171">
        <f>(+Berechnungen!$N$31*Variantenvergleich!C$9)/100</f>
        <v>0.18500525210084034</v>
      </c>
      <c r="D44" s="171">
        <f>(+Berechnungen!$N$31*Variantenvergleich!D$9)/100</f>
        <v>0.40701155462184879</v>
      </c>
      <c r="E44" s="171">
        <f>(+Berechnungen!$N$31*Variantenvergleich!E$9)/100</f>
        <v>0.1110031512605042</v>
      </c>
      <c r="F44" s="171">
        <f>(+Berechnungen!$N$31*Variantenvergleich!F$9)/100</f>
        <v>7.4002100840336135E-2</v>
      </c>
      <c r="G44" s="171">
        <f>(+Berechnungen!$N$31*Variantenvergleich!G$9)/100</f>
        <v>0.1110031512605042</v>
      </c>
    </row>
    <row r="45" spans="1:7" s="52" customFormat="1" ht="12" x14ac:dyDescent="0.2">
      <c r="A45" s="169"/>
      <c r="B45" s="170" t="s">
        <v>108</v>
      </c>
      <c r="C45" s="171">
        <f>(+Berechnungen!$N$34*Variantenvergleich!C$10)/100</f>
        <v>9.375E-2</v>
      </c>
      <c r="D45" s="171">
        <f>(+Berechnungen!$N$34*Variantenvergleich!D$10)/100</f>
        <v>5.6250000000000001E-2</v>
      </c>
      <c r="E45" s="171">
        <f>(+Berechnungen!$N$34*Variantenvergleich!E$10)/100</f>
        <v>5.6250000000000001E-2</v>
      </c>
      <c r="F45" s="171">
        <f>(+Berechnungen!$N$34*Variantenvergleich!F$10)/100</f>
        <v>0.15</v>
      </c>
      <c r="G45" s="171">
        <f>(+Berechnungen!$N$34*Variantenvergleich!G$10)/100</f>
        <v>5.6250000000000001E-2</v>
      </c>
    </row>
    <row r="46" spans="1:7" s="52" customFormat="1" ht="12" x14ac:dyDescent="0.2">
      <c r="A46" s="169"/>
      <c r="B46" s="170" t="s">
        <v>109</v>
      </c>
      <c r="C46" s="171">
        <f>(+Berechnungen!$N$37*Variantenvergleich!C$11)/100</f>
        <v>0.10714285714285716</v>
      </c>
      <c r="D46" s="171">
        <f>(+Berechnungen!$N$37*Variantenvergleich!D$11)/100</f>
        <v>6.4285714285714293E-2</v>
      </c>
      <c r="E46" s="171">
        <f>(+Berechnungen!$N$37*Variantenvergleich!E$11)/100</f>
        <v>6.4285714285714293E-2</v>
      </c>
      <c r="F46" s="171">
        <f>(+Berechnungen!$N$37*Variantenvergleich!F$11)/100</f>
        <v>4.2857142857142864E-2</v>
      </c>
      <c r="G46" s="171">
        <f>(+Berechnungen!$N$37*Variantenvergleich!G$11)/100</f>
        <v>0.23571428571428577</v>
      </c>
    </row>
    <row r="47" spans="1:7" x14ac:dyDescent="0.25">
      <c r="A47" s="167" t="s">
        <v>99</v>
      </c>
      <c r="B47" s="167" t="s">
        <v>103</v>
      </c>
      <c r="C47" s="168">
        <f>SUM(C48:C51)</f>
        <v>0.53325329326459381</v>
      </c>
      <c r="D47" s="168">
        <f t="shared" ref="D47" si="13">SUM(D48:D51)</f>
        <v>0.66490995915203366</v>
      </c>
      <c r="E47" s="168">
        <f t="shared" ref="E47" si="14">SUM(E48:E51)</f>
        <v>0.52391354770311493</v>
      </c>
      <c r="F47" s="168">
        <f t="shared" ref="F47" si="15">SUM(F48:F51)</f>
        <v>0.46377249611410643</v>
      </c>
      <c r="G47" s="168">
        <f t="shared" ref="G47" si="16">SUM(G48:G51)</f>
        <v>0.49423769024447062</v>
      </c>
    </row>
    <row r="48" spans="1:7" s="52" customFormat="1" ht="12" x14ac:dyDescent="0.2">
      <c r="A48" s="169"/>
      <c r="B48" s="170" t="s">
        <v>106</v>
      </c>
      <c r="C48" s="171">
        <f>(Berechnungen!$O$7*Variantenvergleich!C$8)/100</f>
        <v>0.12747598234022411</v>
      </c>
      <c r="D48" s="171">
        <f>(Berechnungen!$O$7*Variantenvergleich!D$8)/100</f>
        <v>7.6485589404134469E-2</v>
      </c>
      <c r="E48" s="171">
        <f>(Berechnungen!$O$7*Variantenvergleich!E$8)/100</f>
        <v>0.28044716114849305</v>
      </c>
      <c r="F48" s="171">
        <f>(Berechnungen!$O$7*Variantenvergleich!F$8)/100</f>
        <v>0.20396157174435856</v>
      </c>
      <c r="G48" s="171">
        <f>(Berechnungen!$O$7*Variantenvergleich!G$8)/100</f>
        <v>7.6485589404134469E-2</v>
      </c>
    </row>
    <row r="49" spans="1:7" s="52" customFormat="1" ht="12" x14ac:dyDescent="0.2">
      <c r="A49" s="169"/>
      <c r="B49" s="170" t="s">
        <v>107</v>
      </c>
      <c r="C49" s="171">
        <f>(+Berechnungen!$O$31*Variantenvergleich!C$9)/100</f>
        <v>0.2155987394957983</v>
      </c>
      <c r="D49" s="171">
        <f>(+Berechnungen!$O$31*Variantenvergleich!D$9)/100</f>
        <v>0.47431722689075634</v>
      </c>
      <c r="E49" s="171">
        <f>(+Berechnungen!$O$31*Variantenvergleich!E$9)/100</f>
        <v>0.129359243697479</v>
      </c>
      <c r="F49" s="171">
        <f>(+Berechnungen!$O$31*Variantenvergleich!F$9)/100</f>
        <v>8.6239495798319327E-2</v>
      </c>
      <c r="G49" s="171">
        <f>(+Berechnungen!$O$31*Variantenvergleich!G$9)/100</f>
        <v>0.129359243697479</v>
      </c>
    </row>
    <row r="50" spans="1:7" s="52" customFormat="1" ht="12" x14ac:dyDescent="0.2">
      <c r="A50" s="169"/>
      <c r="B50" s="170" t="s">
        <v>108</v>
      </c>
      <c r="C50" s="171">
        <f>(+Berechnungen!$O$34*Variantenvergleich!C$10)/100</f>
        <v>8.1250000000000003E-2</v>
      </c>
      <c r="D50" s="171">
        <f>(+Berechnungen!$O$34*Variantenvergleich!D$10)/100</f>
        <v>4.8750000000000002E-2</v>
      </c>
      <c r="E50" s="171">
        <f>(+Berechnungen!$O$34*Variantenvergleich!E$10)/100</f>
        <v>4.8750000000000002E-2</v>
      </c>
      <c r="F50" s="171">
        <f>(+Berechnungen!$O$34*Variantenvergleich!F$10)/100</f>
        <v>0.13</v>
      </c>
      <c r="G50" s="171">
        <f>(+Berechnungen!$O$34*Variantenvergleich!G$10)/100</f>
        <v>4.8750000000000002E-2</v>
      </c>
    </row>
    <row r="51" spans="1:7" s="52" customFormat="1" ht="12" x14ac:dyDescent="0.2">
      <c r="A51" s="169"/>
      <c r="B51" s="170" t="s">
        <v>109</v>
      </c>
      <c r="C51" s="171">
        <f>(+Berechnungen!$O$37*Variantenvergleich!C$11)/100</f>
        <v>0.10892857142857143</v>
      </c>
      <c r="D51" s="171">
        <f>(+Berechnungen!$O$37*Variantenvergleich!D$11)/100</f>
        <v>6.535714285714285E-2</v>
      </c>
      <c r="E51" s="171">
        <f>(+Berechnungen!$O$37*Variantenvergleich!E$11)/100</f>
        <v>6.535714285714285E-2</v>
      </c>
      <c r="F51" s="171">
        <f>(+Berechnungen!$O$37*Variantenvergleich!F$11)/100</f>
        <v>4.3571428571428567E-2</v>
      </c>
      <c r="G51" s="171">
        <f>(+Berechnungen!$O$37*Variantenvergleich!G$11)/100</f>
        <v>0.23964285714285713</v>
      </c>
    </row>
    <row r="52" spans="1:7" x14ac:dyDescent="0.25">
      <c r="A52" s="167" t="s">
        <v>100</v>
      </c>
      <c r="B52" s="167" t="s">
        <v>104</v>
      </c>
      <c r="C52" s="168">
        <f>SUM(C53:C56)</f>
        <v>0.3309077380952381</v>
      </c>
      <c r="D52" s="168">
        <f t="shared" ref="D52" si="17">SUM(D53:D56)</f>
        <v>0.22554464285714287</v>
      </c>
      <c r="E52" s="168">
        <f t="shared" ref="E52" si="18">SUM(E53:E56)</f>
        <v>0.36718750000000006</v>
      </c>
      <c r="F52" s="168">
        <f t="shared" ref="F52" si="19">SUM(F53:F56)</f>
        <v>0.38634523809523813</v>
      </c>
      <c r="G52" s="168">
        <f t="shared" ref="G52" si="20">SUM(G53:G56)</f>
        <v>0.3623541666666667</v>
      </c>
    </row>
    <row r="53" spans="1:7" s="52" customFormat="1" ht="12" x14ac:dyDescent="0.2">
      <c r="A53" s="169"/>
      <c r="B53" s="170" t="s">
        <v>106</v>
      </c>
      <c r="C53" s="171">
        <f>(Berechnungen!$P$7*Variantenvergleich!C$8)/100</f>
        <v>0.10540178571428571</v>
      </c>
      <c r="D53" s="171">
        <f>(Berechnungen!$P$7*Variantenvergleich!D$8)/100</f>
        <v>6.3241071428571424E-2</v>
      </c>
      <c r="E53" s="171">
        <f>(Berechnungen!$P$7*Variantenvergleich!E$8)/100</f>
        <v>0.23188392857142859</v>
      </c>
      <c r="F53" s="171">
        <f>(Berechnungen!$P$7*Variantenvergleich!F$8)/100</f>
        <v>0.16864285714285715</v>
      </c>
      <c r="G53" s="171">
        <f>(Berechnungen!$P$7*Variantenvergleich!G$8)/100</f>
        <v>6.3241071428571424E-2</v>
      </c>
    </row>
    <row r="54" spans="1:7" s="52" customFormat="1" ht="12" x14ac:dyDescent="0.2">
      <c r="A54" s="169"/>
      <c r="B54" s="170" t="s">
        <v>107</v>
      </c>
      <c r="C54" s="171">
        <f>(+Berechnungen!$P$31*Variantenvergleich!C$9)/100</f>
        <v>1.6875000000000001E-2</v>
      </c>
      <c r="D54" s="171">
        <f>(+Berechnungen!$P$31*Variantenvergleich!D$9)/100</f>
        <v>3.7125000000000005E-2</v>
      </c>
      <c r="E54" s="171">
        <f>(+Berechnungen!$P$31*Variantenvergleich!E$9)/100</f>
        <v>1.0125000000000002E-2</v>
      </c>
      <c r="F54" s="171">
        <f>(+Berechnungen!$P$31*Variantenvergleich!F$9)/100</f>
        <v>6.7500000000000008E-3</v>
      </c>
      <c r="G54" s="171">
        <f>(+Berechnungen!$P$31*Variantenvergleich!G$9)/100</f>
        <v>1.0125000000000002E-2</v>
      </c>
    </row>
    <row r="55" spans="1:7" s="52" customFormat="1" ht="12" x14ac:dyDescent="0.2">
      <c r="A55" s="169"/>
      <c r="B55" s="170" t="s">
        <v>108</v>
      </c>
      <c r="C55" s="171">
        <f>(+Berechnungen!$P$34*Variantenvergleich!C$10)/100</f>
        <v>0.10625</v>
      </c>
      <c r="D55" s="171">
        <f>(+Berechnungen!$P$34*Variantenvergleich!D$10)/100</f>
        <v>6.3750000000000001E-2</v>
      </c>
      <c r="E55" s="171">
        <f>(+Berechnungen!$P$34*Variantenvergleich!E$10)/100</f>
        <v>6.3750000000000001E-2</v>
      </c>
      <c r="F55" s="171">
        <f>(+Berechnungen!$P$34*Variantenvergleich!F$10)/100</f>
        <v>0.17</v>
      </c>
      <c r="G55" s="171">
        <f>(+Berechnungen!$P$34*Variantenvergleich!G$10)/100</f>
        <v>6.3750000000000001E-2</v>
      </c>
    </row>
    <row r="56" spans="1:7" s="52" customFormat="1" ht="12" x14ac:dyDescent="0.2">
      <c r="A56" s="172"/>
      <c r="B56" s="173" t="s">
        <v>109</v>
      </c>
      <c r="C56" s="174">
        <f>(+Berechnungen!$P$37*Variantenvergleich!C$11)/100</f>
        <v>0.10238095238095239</v>
      </c>
      <c r="D56" s="174">
        <f>(+Berechnungen!$P$37*Variantenvergleich!D$11)/100</f>
        <v>6.142857142857143E-2</v>
      </c>
      <c r="E56" s="174">
        <f>(+Berechnungen!$P$37*Variantenvergleich!E$11)/100</f>
        <v>6.142857142857143E-2</v>
      </c>
      <c r="F56" s="174">
        <f>(+Berechnungen!$P$37*Variantenvergleich!F$11)/100</f>
        <v>4.0952380952380955E-2</v>
      </c>
      <c r="G56" s="174">
        <f>(+Berechnungen!$P$37*Variantenvergleich!G$11)/100</f>
        <v>0.22523809523809527</v>
      </c>
    </row>
    <row r="57" spans="1:7" x14ac:dyDescent="0.25">
      <c r="A57" s="166"/>
      <c r="B57" s="166"/>
      <c r="C57" s="166"/>
      <c r="D57" s="166"/>
      <c r="E57" s="166"/>
      <c r="F57" s="166"/>
      <c r="G57" s="166"/>
    </row>
    <row r="58" spans="1:7" x14ac:dyDescent="0.25">
      <c r="A58" s="166"/>
      <c r="B58" s="166"/>
      <c r="C58" s="166"/>
      <c r="D58" s="166"/>
      <c r="E58" s="166"/>
      <c r="F58" s="166"/>
      <c r="G58" s="166"/>
    </row>
    <row r="59" spans="1:7" x14ac:dyDescent="0.25">
      <c r="A59" s="165" t="s">
        <v>111</v>
      </c>
      <c r="B59" s="166"/>
      <c r="C59" s="166"/>
      <c r="D59" s="166"/>
      <c r="E59" s="166"/>
      <c r="F59" s="166"/>
      <c r="G59" s="166"/>
    </row>
    <row r="60" spans="1:7" x14ac:dyDescent="0.25">
      <c r="A60" s="167" t="s">
        <v>97</v>
      </c>
      <c r="B60" s="167" t="s">
        <v>101</v>
      </c>
      <c r="C60" s="168">
        <f>SUM(C61:C64)</f>
        <v>0.5287264826744561</v>
      </c>
      <c r="D60" s="168">
        <f t="shared" ref="D60:G60" si="21">SUM(D61:D64)</f>
        <v>0.42753000725173246</v>
      </c>
      <c r="E60" s="168">
        <f t="shared" si="21"/>
        <v>0.5679041442367444</v>
      </c>
      <c r="F60" s="168">
        <f t="shared" si="21"/>
        <v>0.63949178404383555</v>
      </c>
      <c r="G60" s="168">
        <f t="shared" si="21"/>
        <v>0.48223588960467362</v>
      </c>
    </row>
    <row r="61" spans="1:7" s="52" customFormat="1" ht="12" x14ac:dyDescent="0.2">
      <c r="A61" s="169"/>
      <c r="B61" s="170" t="s">
        <v>106</v>
      </c>
      <c r="C61" s="171">
        <f>(Berechnungen!$Q$7*Variantenvergleich!C$8)/100</f>
        <v>0.15666765914504427</v>
      </c>
      <c r="D61" s="171">
        <f>(Berechnungen!$Q$7*Variantenvergleich!D$8)/100</f>
        <v>9.400059548702655E-2</v>
      </c>
      <c r="E61" s="171">
        <f>(Berechnungen!$Q$7*Variantenvergleich!E$8)/100</f>
        <v>0.34466885011909737</v>
      </c>
      <c r="F61" s="171">
        <f>(Berechnungen!$Q$7*Variantenvergleich!F$8)/100</f>
        <v>0.25066825463207082</v>
      </c>
      <c r="G61" s="171">
        <f>(Berechnungen!$Q$7*Variantenvergleich!G$8)/100</f>
        <v>9.400059548702655E-2</v>
      </c>
    </row>
    <row r="62" spans="1:7" s="52" customFormat="1" ht="12" x14ac:dyDescent="0.2">
      <c r="A62" s="169"/>
      <c r="B62" s="170" t="s">
        <v>107</v>
      </c>
      <c r="C62" s="171">
        <f>(+Berechnungen!$Q$31*Variantenvergleich!C$9)/100</f>
        <v>6.893382352941177E-2</v>
      </c>
      <c r="D62" s="171">
        <f>(+Berechnungen!$Q$31*Variantenvergleich!D$9)/100</f>
        <v>0.1516544117647059</v>
      </c>
      <c r="E62" s="171">
        <f>(+Berechnungen!$Q$31*Variantenvergleich!E$9)/100</f>
        <v>4.1360294117647065E-2</v>
      </c>
      <c r="F62" s="171">
        <f>(+Berechnungen!$Q$31*Variantenvergleich!F$9)/100</f>
        <v>2.7573529411764709E-2</v>
      </c>
      <c r="G62" s="171">
        <f>(+Berechnungen!$Q$31*Variantenvergleich!G$9)/100</f>
        <v>4.1360294117647065E-2</v>
      </c>
    </row>
    <row r="63" spans="1:7" s="52" customFormat="1" ht="12" x14ac:dyDescent="0.2">
      <c r="A63" s="169"/>
      <c r="B63" s="170" t="s">
        <v>108</v>
      </c>
      <c r="C63" s="171">
        <f>(+Berechnungen!$Q$34*Variantenvergleich!C$10)/100</f>
        <v>0.2</v>
      </c>
      <c r="D63" s="171">
        <f>(+Berechnungen!$Q$34*Variantenvergleich!D$10)/100</f>
        <v>0.12</v>
      </c>
      <c r="E63" s="171">
        <f>(+Berechnungen!$Q$34*Variantenvergleich!E$10)/100</f>
        <v>0.12</v>
      </c>
      <c r="F63" s="171">
        <f>(+Berechnungen!$Q$34*Variantenvergleich!F$10)/100</f>
        <v>0.32</v>
      </c>
      <c r="G63" s="171">
        <f>(+Berechnungen!$Q$34*Variantenvergleich!G$10)/100</f>
        <v>0.12</v>
      </c>
    </row>
    <row r="64" spans="1:7" s="52" customFormat="1" ht="12" x14ac:dyDescent="0.2">
      <c r="A64" s="169"/>
      <c r="B64" s="170" t="s">
        <v>109</v>
      </c>
      <c r="C64" s="171">
        <f>(+Berechnungen!$Q$37*Variantenvergleich!C$11)/100</f>
        <v>0.10312499999999999</v>
      </c>
      <c r="D64" s="171">
        <f>(+Berechnungen!$Q$37*Variantenvergleich!D$11)/100</f>
        <v>6.1874999999999999E-2</v>
      </c>
      <c r="E64" s="171">
        <f>(+Berechnungen!$Q$37*Variantenvergleich!E$11)/100</f>
        <v>6.1874999999999999E-2</v>
      </c>
      <c r="F64" s="171">
        <f>(+Berechnungen!$Q$37*Variantenvergleich!F$11)/100</f>
        <v>4.1250000000000002E-2</v>
      </c>
      <c r="G64" s="171">
        <f>(+Berechnungen!$Q$37*Variantenvergleich!G$11)/100</f>
        <v>0.22687499999999999</v>
      </c>
    </row>
    <row r="65" spans="1:7" x14ac:dyDescent="0.25">
      <c r="A65" s="167" t="s">
        <v>98</v>
      </c>
      <c r="B65" s="167" t="s">
        <v>102</v>
      </c>
      <c r="C65" s="168">
        <f>SUM(C66:C69)</f>
        <v>0.51061667939081379</v>
      </c>
      <c r="D65" s="168">
        <f t="shared" ref="D65:G65" si="22">SUM(D66:D69)</f>
        <v>0.60237841099583278</v>
      </c>
      <c r="E65" s="168">
        <f t="shared" si="22"/>
        <v>0.43734829129844566</v>
      </c>
      <c r="F65" s="168">
        <f t="shared" si="22"/>
        <v>0.42248038450429359</v>
      </c>
      <c r="G65" s="168">
        <f t="shared" si="22"/>
        <v>0.53637000763448817</v>
      </c>
    </row>
    <row r="66" spans="1:7" s="52" customFormat="1" ht="12" x14ac:dyDescent="0.2">
      <c r="A66" s="169"/>
      <c r="B66" s="170" t="s">
        <v>106</v>
      </c>
      <c r="C66" s="171">
        <f>(Berechnungen!$R$7*Variantenvergleich!C$8)/100</f>
        <v>8.1861427289973393E-2</v>
      </c>
      <c r="D66" s="171">
        <f>(Berechnungen!$R$7*Variantenvergleich!D$8)/100</f>
        <v>4.9116856373984039E-2</v>
      </c>
      <c r="E66" s="171">
        <f>(Berechnungen!$R$7*Variantenvergleich!E$8)/100</f>
        <v>0.18009514003794144</v>
      </c>
      <c r="F66" s="171">
        <f>(Berechnungen!$R$7*Variantenvergleich!F$8)/100</f>
        <v>0.13097828366395742</v>
      </c>
      <c r="G66" s="171">
        <f>(Berechnungen!$R$7*Variantenvergleich!G$8)/100</f>
        <v>4.9116856373984039E-2</v>
      </c>
    </row>
    <row r="67" spans="1:7" s="52" customFormat="1" ht="12" x14ac:dyDescent="0.2">
      <c r="A67" s="169"/>
      <c r="B67" s="170" t="s">
        <v>107</v>
      </c>
      <c r="C67" s="171">
        <f>(+Berechnungen!$R$31*Variantenvergleich!C$9)/100</f>
        <v>0.18500525210084034</v>
      </c>
      <c r="D67" s="171">
        <f>(+Berechnungen!$R$31*Variantenvergleich!D$9)/100</f>
        <v>0.40701155462184879</v>
      </c>
      <c r="E67" s="171">
        <f>(+Berechnungen!$R$31*Variantenvergleich!E$9)/100</f>
        <v>0.1110031512605042</v>
      </c>
      <c r="F67" s="171">
        <f>(+Berechnungen!$R$31*Variantenvergleich!F$9)/100</f>
        <v>7.4002100840336135E-2</v>
      </c>
      <c r="G67" s="171">
        <f>(+Berechnungen!$R$31*Variantenvergleich!G$9)/100</f>
        <v>0.1110031512605042</v>
      </c>
    </row>
    <row r="68" spans="1:7" s="52" customFormat="1" ht="12" x14ac:dyDescent="0.2">
      <c r="A68" s="169"/>
      <c r="B68" s="170" t="s">
        <v>108</v>
      </c>
      <c r="C68" s="171">
        <f>(+Berechnungen!$R$34*Variantenvergleich!C$10)/100</f>
        <v>0.1</v>
      </c>
      <c r="D68" s="171">
        <f>(+Berechnungen!$R$34*Variantenvergleich!D$10)/100</f>
        <v>0.06</v>
      </c>
      <c r="E68" s="171">
        <f>(+Berechnungen!$R$34*Variantenvergleich!E$10)/100</f>
        <v>0.06</v>
      </c>
      <c r="F68" s="171">
        <f>(+Berechnungen!$R$34*Variantenvergleich!F$10)/100</f>
        <v>0.16</v>
      </c>
      <c r="G68" s="171">
        <f>(+Berechnungen!$R$34*Variantenvergleich!G$10)/100</f>
        <v>0.06</v>
      </c>
    </row>
    <row r="69" spans="1:7" s="52" customFormat="1" ht="12" x14ac:dyDescent="0.2">
      <c r="A69" s="169"/>
      <c r="B69" s="170" t="s">
        <v>109</v>
      </c>
      <c r="C69" s="171">
        <f>(+Berechnungen!$R$37*Variantenvergleich!C$11)/100</f>
        <v>0.14374999999999999</v>
      </c>
      <c r="D69" s="171">
        <f>(+Berechnungen!$R$37*Variantenvergleich!D$11)/100</f>
        <v>8.6249999999999993E-2</v>
      </c>
      <c r="E69" s="171">
        <f>(+Berechnungen!$R$37*Variantenvergleich!E$11)/100</f>
        <v>8.6249999999999993E-2</v>
      </c>
      <c r="F69" s="171">
        <f>(+Berechnungen!$R$37*Variantenvergleich!F$11)/100</f>
        <v>5.7500000000000002E-2</v>
      </c>
      <c r="G69" s="171">
        <f>(+Berechnungen!$R$37*Variantenvergleich!G$11)/100</f>
        <v>0.31624999999999998</v>
      </c>
    </row>
    <row r="70" spans="1:7" x14ac:dyDescent="0.25">
      <c r="A70" s="167" t="s">
        <v>99</v>
      </c>
      <c r="B70" s="167" t="s">
        <v>103</v>
      </c>
      <c r="C70" s="168">
        <f>SUM(C71:C74)</f>
        <v>0.5830919004863977</v>
      </c>
      <c r="D70" s="168">
        <f t="shared" ref="D70:G70" si="23">SUM(D71:D74)</f>
        <v>0.69481312348511604</v>
      </c>
      <c r="E70" s="168">
        <f t="shared" si="23"/>
        <v>0.60784419787679778</v>
      </c>
      <c r="F70" s="168">
        <f t="shared" si="23"/>
        <v>0.48672855338327842</v>
      </c>
      <c r="G70" s="168">
        <f t="shared" si="23"/>
        <v>0.59985514029183873</v>
      </c>
    </row>
    <row r="71" spans="1:7" s="52" customFormat="1" ht="12" x14ac:dyDescent="0.2">
      <c r="A71" s="169"/>
      <c r="B71" s="170" t="s">
        <v>106</v>
      </c>
      <c r="C71" s="171">
        <f>(Berechnungen!$S$7*Variantenvergleich!C$8)/100</f>
        <v>0.16124316099059946</v>
      </c>
      <c r="D71" s="171">
        <f>(Berechnungen!$S$7*Variantenvergleich!D$8)/100</f>
        <v>9.6745896594359684E-2</v>
      </c>
      <c r="E71" s="171">
        <f>(Berechnungen!$S$7*Variantenvergleich!E$8)/100</f>
        <v>0.35473495417931877</v>
      </c>
      <c r="F71" s="171">
        <f>(Berechnungen!$S$7*Variantenvergleich!F$8)/100</f>
        <v>0.2579890575849591</v>
      </c>
      <c r="G71" s="171">
        <f>(Berechnungen!$S$7*Variantenvergleich!G$8)/100</f>
        <v>9.6745896594359684E-2</v>
      </c>
    </row>
    <row r="72" spans="1:7" s="52" customFormat="1" ht="12" x14ac:dyDescent="0.2">
      <c r="A72" s="169"/>
      <c r="B72" s="170" t="s">
        <v>107</v>
      </c>
      <c r="C72" s="171">
        <f>(+Berechnungen!$S$31*Variantenvergleich!C$9)/100</f>
        <v>0.2155987394957983</v>
      </c>
      <c r="D72" s="171">
        <f>(+Berechnungen!$S$31*Variantenvergleich!D$9)/100</f>
        <v>0.47431722689075634</v>
      </c>
      <c r="E72" s="171">
        <f>(+Berechnungen!$S$31*Variantenvergleich!E$9)/100</f>
        <v>0.129359243697479</v>
      </c>
      <c r="F72" s="171">
        <f>(+Berechnungen!$S$31*Variantenvergleich!F$9)/100</f>
        <v>8.6239495798319327E-2</v>
      </c>
      <c r="G72" s="171">
        <f>(+Berechnungen!$S$31*Variantenvergleich!G$9)/100</f>
        <v>0.129359243697479</v>
      </c>
    </row>
    <row r="73" spans="1:7" s="52" customFormat="1" ht="12" x14ac:dyDescent="0.2">
      <c r="A73" s="169"/>
      <c r="B73" s="170" t="s">
        <v>108</v>
      </c>
      <c r="C73" s="171">
        <f>(+Berechnungen!$S$34*Variantenvergleich!C$10)/100</f>
        <v>0.05</v>
      </c>
      <c r="D73" s="171">
        <f>(+Berechnungen!$S$34*Variantenvergleich!D$10)/100</f>
        <v>0.03</v>
      </c>
      <c r="E73" s="171">
        <f>(+Berechnungen!$S$34*Variantenvergleich!E$10)/100</f>
        <v>0.03</v>
      </c>
      <c r="F73" s="171">
        <f>(+Berechnungen!$S$34*Variantenvergleich!F$10)/100</f>
        <v>0.08</v>
      </c>
      <c r="G73" s="171">
        <f>(+Berechnungen!$S$34*Variantenvergleich!G$10)/100</f>
        <v>0.03</v>
      </c>
    </row>
    <row r="74" spans="1:7" s="52" customFormat="1" ht="12" x14ac:dyDescent="0.2">
      <c r="A74" s="169"/>
      <c r="B74" s="170" t="s">
        <v>109</v>
      </c>
      <c r="C74" s="171">
        <f>(+Berechnungen!$S$37*Variantenvergleich!C$11)/100</f>
        <v>0.15625</v>
      </c>
      <c r="D74" s="171">
        <f>(+Berechnungen!$S$37*Variantenvergleich!D$11)/100</f>
        <v>9.375E-2</v>
      </c>
      <c r="E74" s="171">
        <f>(+Berechnungen!$S$37*Variantenvergleich!E$11)/100</f>
        <v>9.375E-2</v>
      </c>
      <c r="F74" s="171">
        <f>(+Berechnungen!$S$37*Variantenvergleich!F$11)/100</f>
        <v>6.25E-2</v>
      </c>
      <c r="G74" s="171">
        <f>(+Berechnungen!$S$37*Variantenvergleich!G$11)/100</f>
        <v>0.34375</v>
      </c>
    </row>
    <row r="75" spans="1:7" x14ac:dyDescent="0.25">
      <c r="A75" s="167" t="s">
        <v>100</v>
      </c>
      <c r="B75" s="167" t="s">
        <v>104</v>
      </c>
      <c r="C75" s="168">
        <f>SUM(C76:C79)</f>
        <v>0.42166666666666669</v>
      </c>
      <c r="D75" s="168">
        <f t="shared" ref="D75:G75" si="24">SUM(D76:D79)</f>
        <v>0.28000000000000003</v>
      </c>
      <c r="E75" s="168">
        <f t="shared" si="24"/>
        <v>0.434</v>
      </c>
      <c r="F75" s="168">
        <f t="shared" si="24"/>
        <v>0.48441666666666666</v>
      </c>
      <c r="G75" s="168">
        <f t="shared" si="24"/>
        <v>0.47966666666666669</v>
      </c>
    </row>
    <row r="76" spans="1:7" s="52" customFormat="1" ht="12" x14ac:dyDescent="0.2">
      <c r="A76" s="169"/>
      <c r="B76" s="170" t="s">
        <v>106</v>
      </c>
      <c r="C76" s="171">
        <f>(Berechnungen!$T$7*Variantenvergleich!C$8)/100</f>
        <v>0.113125</v>
      </c>
      <c r="D76" s="171">
        <f>(Berechnungen!$T$7*Variantenvergleich!D$8)/100</f>
        <v>6.7875000000000005E-2</v>
      </c>
      <c r="E76" s="171">
        <f>(Berechnungen!$T$7*Variantenvergleich!E$8)/100</f>
        <v>0.24887499999999999</v>
      </c>
      <c r="F76" s="171">
        <f>(Berechnungen!$T$7*Variantenvergleich!F$8)/100</f>
        <v>0.18100000000000002</v>
      </c>
      <c r="G76" s="171">
        <f>(Berechnungen!$T$7*Variantenvergleich!G$8)/100</f>
        <v>6.7875000000000005E-2</v>
      </c>
    </row>
    <row r="77" spans="1:7" s="52" customFormat="1" ht="12" x14ac:dyDescent="0.2">
      <c r="A77" s="169"/>
      <c r="B77" s="170" t="s">
        <v>107</v>
      </c>
      <c r="C77" s="171">
        <f>(+Berechnungen!$T$31*Variantenvergleich!C$9)/100</f>
        <v>1.6875000000000001E-2</v>
      </c>
      <c r="D77" s="171">
        <f>(+Berechnungen!$T$31*Variantenvergleich!D$9)/100</f>
        <v>3.7125000000000005E-2</v>
      </c>
      <c r="E77" s="171">
        <f>(+Berechnungen!$T$31*Variantenvergleich!E$9)/100</f>
        <v>1.0125000000000002E-2</v>
      </c>
      <c r="F77" s="171">
        <f>(+Berechnungen!$T$31*Variantenvergleich!F$9)/100</f>
        <v>6.7500000000000008E-3</v>
      </c>
      <c r="G77" s="171">
        <f>(+Berechnungen!$T$31*Variantenvergleich!G$9)/100</f>
        <v>1.0125000000000002E-2</v>
      </c>
    </row>
    <row r="78" spans="1:7" s="52" customFormat="1" ht="12" x14ac:dyDescent="0.2">
      <c r="A78" s="169"/>
      <c r="B78" s="170" t="s">
        <v>108</v>
      </c>
      <c r="C78" s="171">
        <f>(+Berechnungen!$T$34*Variantenvergleich!C$10)/100</f>
        <v>0.15</v>
      </c>
      <c r="D78" s="171">
        <f>(+Berechnungen!$T$34*Variantenvergleich!D$10)/100</f>
        <v>0.09</v>
      </c>
      <c r="E78" s="171">
        <f>(+Berechnungen!$T$34*Variantenvergleich!E$10)/100</f>
        <v>0.09</v>
      </c>
      <c r="F78" s="171">
        <f>(+Berechnungen!$T$34*Variantenvergleich!F$10)/100</f>
        <v>0.24</v>
      </c>
      <c r="G78" s="171">
        <f>(+Berechnungen!$T$34*Variantenvergleich!G$10)/100</f>
        <v>0.09</v>
      </c>
    </row>
    <row r="79" spans="1:7" s="52" customFormat="1" ht="12" x14ac:dyDescent="0.2">
      <c r="A79" s="172"/>
      <c r="B79" s="173" t="s">
        <v>109</v>
      </c>
      <c r="C79" s="174">
        <f>(+Berechnungen!$T$37*Variantenvergleich!C$11)/100</f>
        <v>0.14166666666666666</v>
      </c>
      <c r="D79" s="174">
        <f>(+Berechnungen!$T$37*Variantenvergleich!D$11)/100</f>
        <v>8.5000000000000006E-2</v>
      </c>
      <c r="E79" s="174">
        <f>(+Berechnungen!$T$37*Variantenvergleich!E$11)/100</f>
        <v>8.5000000000000006E-2</v>
      </c>
      <c r="F79" s="174">
        <f>(+Berechnungen!$T$37*Variantenvergleich!F$11)/100</f>
        <v>5.6666666666666664E-2</v>
      </c>
      <c r="G79" s="174">
        <f>(+Berechnungen!$T$37*Variantenvergleich!G$11)/100</f>
        <v>0.31166666666666665</v>
      </c>
    </row>
  </sheetData>
  <mergeCells count="6">
    <mergeCell ref="I1:J2"/>
    <mergeCell ref="C6:G6"/>
    <mergeCell ref="B3:G3"/>
    <mergeCell ref="B4:G4"/>
    <mergeCell ref="C5:G5"/>
    <mergeCell ref="A1:H1"/>
  </mergeCells>
  <conditionalFormatting sqref="C12">
    <cfRule type="expression" dxfId="3" priority="3">
      <formula>(C12&lt;100)</formula>
    </cfRule>
    <cfRule type="expression" dxfId="2" priority="4">
      <formula>(C12&gt;100)</formula>
    </cfRule>
  </conditionalFormatting>
  <conditionalFormatting sqref="D12:G12">
    <cfRule type="expression" dxfId="1" priority="1">
      <formula>(D12&lt;100)</formula>
    </cfRule>
    <cfRule type="expression" dxfId="0" priority="2">
      <formula>(D12&gt;100)</formula>
    </cfRule>
  </conditionalFormatting>
  <pageMargins left="0.7" right="0.7" top="0.78740157499999996" bottom="0.78740157499999996" header="0.3" footer="0.3"/>
  <pageSetup paperSize="9" orientation="portrait" horizontalDpi="4294967293" r:id="rId1"/>
  <ignoredErrors>
    <ignoredError sqref="C15:G34 C37:G79" unlocked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N227"/>
  <sheetViews>
    <sheetView zoomScale="80" zoomScaleNormal="80" workbookViewId="0">
      <pane ySplit="8" topLeftCell="A9" activePane="bottomLeft" state="frozen"/>
      <selection pane="bottomLeft" activeCell="S34" sqref="S34"/>
    </sheetView>
  </sheetViews>
  <sheetFormatPr baseColWidth="10" defaultColWidth="10.7109375" defaultRowHeight="15.75" x14ac:dyDescent="0.25"/>
  <cols>
    <col min="1" max="1" width="5.42578125" style="65" customWidth="1"/>
    <col min="2" max="2" width="28.140625" style="65" customWidth="1"/>
    <col min="3" max="3" width="61.7109375" style="65" customWidth="1"/>
    <col min="4" max="4" width="9.85546875" style="159" customWidth="1"/>
    <col min="5" max="5" width="8.7109375" style="160" customWidth="1"/>
    <col min="6" max="6" width="8.7109375" style="64" customWidth="1"/>
    <col min="7" max="7" width="0.7109375" style="161" customWidth="1"/>
    <col min="8" max="8" width="8.7109375" style="160" customWidth="1"/>
    <col min="9" max="9" width="8.7109375" style="64" customWidth="1"/>
    <col min="10" max="10" width="1" style="162" customWidth="1"/>
    <col min="11" max="11" width="8.7109375" style="160" customWidth="1"/>
    <col min="12" max="12" width="8.7109375" style="64" customWidth="1"/>
    <col min="13" max="13" width="1" style="162" customWidth="1"/>
    <col min="14" max="14" width="8.7109375" style="160" customWidth="1"/>
    <col min="15" max="15" width="8.7109375" style="64" customWidth="1"/>
    <col min="16" max="16" width="10" style="161" customWidth="1"/>
    <col min="17" max="18" width="10" style="64" customWidth="1"/>
    <col min="19" max="19" width="31" style="64" customWidth="1"/>
    <col min="20" max="46" width="10" style="64" customWidth="1"/>
    <col min="47" max="56" width="10.7109375" style="64"/>
    <col min="57" max="16384" width="10.7109375" style="65"/>
  </cols>
  <sheetData>
    <row r="1" spans="1:66" ht="6.4" customHeight="1" x14ac:dyDescent="0.25">
      <c r="A1" s="64"/>
      <c r="B1" s="64"/>
      <c r="C1" s="64"/>
      <c r="D1" s="64"/>
      <c r="E1" s="64"/>
      <c r="G1" s="64"/>
      <c r="H1" s="64"/>
      <c r="J1" s="64"/>
      <c r="K1" s="64"/>
      <c r="M1" s="64"/>
      <c r="N1" s="64"/>
      <c r="P1" s="64"/>
    </row>
    <row r="2" spans="1:66" ht="30" customHeight="1" x14ac:dyDescent="0.25">
      <c r="A2" s="64"/>
      <c r="B2" s="64"/>
      <c r="C2" s="64"/>
      <c r="D2" s="190" t="s">
        <v>114</v>
      </c>
      <c r="E2" s="190"/>
      <c r="F2" s="190"/>
      <c r="G2" s="190"/>
      <c r="H2" s="190"/>
      <c r="I2" s="190"/>
      <c r="J2" s="190"/>
      <c r="K2" s="190"/>
      <c r="L2" s="190"/>
      <c r="M2" s="190"/>
      <c r="N2" s="190"/>
      <c r="O2" s="190"/>
      <c r="P2" s="64"/>
    </row>
    <row r="3" spans="1:66" ht="6.4" customHeight="1" x14ac:dyDescent="0.25">
      <c r="A3" s="64"/>
      <c r="B3" s="64"/>
      <c r="C3" s="64"/>
      <c r="D3" s="64"/>
      <c r="E3" s="64"/>
      <c r="G3" s="64"/>
      <c r="H3" s="64"/>
      <c r="J3" s="64"/>
      <c r="K3" s="64"/>
      <c r="M3" s="64"/>
      <c r="N3" s="64"/>
      <c r="P3" s="64"/>
    </row>
    <row r="4" spans="1:66" s="70" customFormat="1" ht="17.649999999999999" customHeight="1" x14ac:dyDescent="0.25">
      <c r="A4" s="66"/>
      <c r="B4" s="66"/>
      <c r="C4" s="66"/>
      <c r="D4" s="67"/>
      <c r="E4" s="188" t="s">
        <v>120</v>
      </c>
      <c r="F4" s="189"/>
      <c r="G4" s="163"/>
      <c r="H4" s="188" t="s">
        <v>121</v>
      </c>
      <c r="I4" s="189"/>
      <c r="J4" s="164"/>
      <c r="K4" s="188" t="s">
        <v>122</v>
      </c>
      <c r="L4" s="189"/>
      <c r="M4" s="164"/>
      <c r="N4" s="188" t="s">
        <v>123</v>
      </c>
      <c r="O4" s="189"/>
      <c r="P4" s="68"/>
      <c r="Q4" s="69"/>
      <c r="R4" s="69"/>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69"/>
      <c r="BB4" s="69"/>
      <c r="BC4" s="69"/>
      <c r="BD4" s="69"/>
      <c r="BE4" s="69"/>
      <c r="BF4" s="68"/>
      <c r="BG4" s="68"/>
      <c r="BH4" s="68"/>
      <c r="BI4" s="68"/>
      <c r="BJ4" s="68"/>
      <c r="BK4" s="68"/>
      <c r="BL4" s="68"/>
      <c r="BM4" s="68"/>
      <c r="BN4" s="68"/>
    </row>
    <row r="5" spans="1:66" s="70" customFormat="1" ht="30" customHeight="1" x14ac:dyDescent="0.25">
      <c r="A5" s="66"/>
      <c r="B5" s="66"/>
      <c r="C5" s="66"/>
      <c r="D5" s="67"/>
      <c r="E5" s="191" t="s">
        <v>124</v>
      </c>
      <c r="F5" s="192"/>
      <c r="G5" s="163"/>
      <c r="H5" s="191" t="s">
        <v>126</v>
      </c>
      <c r="I5" s="192"/>
      <c r="J5" s="164"/>
      <c r="K5" s="191" t="s">
        <v>127</v>
      </c>
      <c r="L5" s="192"/>
      <c r="M5" s="164"/>
      <c r="N5" s="191" t="s">
        <v>125</v>
      </c>
      <c r="O5" s="192"/>
      <c r="P5" s="68"/>
      <c r="Q5" s="69"/>
      <c r="R5" s="69"/>
      <c r="S5" s="69"/>
      <c r="T5" s="69"/>
      <c r="U5" s="69"/>
      <c r="V5" s="69"/>
      <c r="W5" s="69"/>
      <c r="X5" s="69"/>
      <c r="Y5" s="69"/>
      <c r="Z5" s="69"/>
      <c r="AA5" s="69"/>
      <c r="AB5" s="69"/>
      <c r="AC5" s="69"/>
      <c r="AD5" s="69"/>
      <c r="AE5" s="69"/>
      <c r="AF5" s="69"/>
      <c r="AG5" s="69"/>
      <c r="AH5" s="69"/>
      <c r="AI5" s="69"/>
      <c r="AJ5" s="69"/>
      <c r="AK5" s="69"/>
      <c r="AL5" s="69"/>
      <c r="AM5" s="69"/>
      <c r="AN5" s="69"/>
      <c r="AO5" s="69"/>
      <c r="AP5" s="69"/>
      <c r="AQ5" s="69"/>
      <c r="AR5" s="69"/>
      <c r="AS5" s="69"/>
      <c r="AT5" s="69"/>
      <c r="AU5" s="69"/>
      <c r="AV5" s="69"/>
      <c r="AW5" s="69"/>
      <c r="AX5" s="69"/>
      <c r="AY5" s="69"/>
      <c r="AZ5" s="69"/>
      <c r="BA5" s="69"/>
      <c r="BB5" s="69"/>
      <c r="BC5" s="69"/>
      <c r="BD5" s="69"/>
      <c r="BE5" s="69"/>
      <c r="BF5" s="68"/>
      <c r="BG5" s="68"/>
      <c r="BH5" s="68"/>
      <c r="BI5" s="68"/>
      <c r="BJ5" s="68"/>
      <c r="BK5" s="68"/>
      <c r="BL5" s="68"/>
      <c r="BM5" s="68"/>
      <c r="BN5" s="68"/>
    </row>
    <row r="6" spans="1:66" s="75" customFormat="1" x14ac:dyDescent="0.25">
      <c r="A6" s="66" t="s">
        <v>9</v>
      </c>
      <c r="B6" s="66" t="s">
        <v>5</v>
      </c>
      <c r="C6" s="66" t="s">
        <v>8</v>
      </c>
      <c r="D6" s="67" t="s">
        <v>6</v>
      </c>
      <c r="E6" s="72" t="s">
        <v>7</v>
      </c>
      <c r="F6" s="71" t="s">
        <v>113</v>
      </c>
      <c r="G6" s="73"/>
      <c r="H6" s="72" t="s">
        <v>7</v>
      </c>
      <c r="I6" s="71" t="s">
        <v>113</v>
      </c>
      <c r="J6" s="74"/>
      <c r="K6" s="72" t="s">
        <v>7</v>
      </c>
      <c r="L6" s="71" t="s">
        <v>113</v>
      </c>
      <c r="M6" s="74"/>
      <c r="N6" s="72" t="s">
        <v>7</v>
      </c>
      <c r="O6" s="71" t="s">
        <v>113</v>
      </c>
      <c r="P6" s="68"/>
      <c r="Q6" s="69"/>
      <c r="R6" s="69"/>
      <c r="S6" s="69"/>
      <c r="T6" s="69"/>
      <c r="U6" s="69"/>
      <c r="V6" s="69"/>
      <c r="W6" s="69"/>
      <c r="X6" s="69"/>
      <c r="Y6" s="69"/>
      <c r="Z6" s="69"/>
      <c r="AA6" s="69"/>
      <c r="AB6" s="69"/>
      <c r="AC6" s="69"/>
      <c r="AD6" s="69"/>
      <c r="AE6" s="69"/>
      <c r="AF6" s="69"/>
      <c r="AG6" s="69"/>
      <c r="AH6" s="69"/>
      <c r="AI6" s="69"/>
      <c r="AJ6" s="69"/>
      <c r="AK6" s="69"/>
      <c r="AL6" s="69"/>
      <c r="AM6" s="69"/>
      <c r="AN6" s="69"/>
      <c r="AO6" s="69"/>
      <c r="AP6" s="69"/>
      <c r="AQ6" s="69"/>
      <c r="AR6" s="69"/>
      <c r="AS6" s="69"/>
      <c r="AT6" s="69"/>
      <c r="AU6" s="69"/>
      <c r="AV6" s="69"/>
      <c r="AW6" s="69"/>
      <c r="AX6" s="69"/>
      <c r="AY6" s="69"/>
      <c r="AZ6" s="69"/>
      <c r="BA6" s="69"/>
      <c r="BB6" s="69"/>
      <c r="BC6" s="69"/>
      <c r="BD6" s="69"/>
      <c r="BE6" s="69"/>
      <c r="BF6" s="68"/>
      <c r="BG6" s="68"/>
      <c r="BH6" s="68"/>
      <c r="BI6" s="68"/>
      <c r="BJ6" s="68"/>
      <c r="BK6" s="68"/>
      <c r="BL6" s="68"/>
      <c r="BM6" s="68"/>
      <c r="BN6" s="68"/>
    </row>
    <row r="7" spans="1:66" s="77" customFormat="1" ht="16.5" thickBot="1" x14ac:dyDescent="0.3">
      <c r="A7" s="76" t="s">
        <v>0</v>
      </c>
      <c r="C7" s="78"/>
      <c r="D7" s="78"/>
      <c r="E7" s="78"/>
      <c r="F7" s="78"/>
      <c r="G7" s="78"/>
      <c r="H7" s="78"/>
      <c r="I7" s="78"/>
      <c r="J7" s="78"/>
      <c r="K7" s="78"/>
      <c r="L7" s="78"/>
      <c r="M7" s="78"/>
      <c r="N7" s="78"/>
      <c r="O7" s="78"/>
      <c r="P7" s="68"/>
      <c r="Q7" s="69"/>
      <c r="R7" s="69"/>
      <c r="S7" s="69"/>
      <c r="T7" s="69"/>
      <c r="U7" s="69"/>
      <c r="V7" s="69"/>
      <c r="W7" s="69"/>
      <c r="X7" s="69"/>
      <c r="Y7" s="69"/>
      <c r="Z7" s="69"/>
      <c r="AA7" s="69"/>
      <c r="AB7" s="69"/>
      <c r="AC7" s="69"/>
      <c r="AD7" s="69"/>
      <c r="AE7" s="69"/>
      <c r="AF7" s="69"/>
      <c r="AG7" s="69"/>
      <c r="AH7" s="69"/>
      <c r="AI7" s="69"/>
      <c r="AJ7" s="69"/>
      <c r="AK7" s="69"/>
      <c r="AL7" s="69"/>
      <c r="AM7" s="69"/>
      <c r="AN7" s="69"/>
      <c r="AO7" s="69"/>
      <c r="AP7" s="69"/>
      <c r="AQ7" s="69"/>
      <c r="AR7" s="69"/>
      <c r="AS7" s="69"/>
      <c r="AT7" s="69"/>
      <c r="AU7" s="69"/>
      <c r="AV7" s="69"/>
      <c r="AW7" s="69"/>
      <c r="AX7" s="69"/>
      <c r="AY7" s="69"/>
      <c r="AZ7" s="69"/>
      <c r="BA7" s="69"/>
      <c r="BB7" s="69"/>
      <c r="BC7" s="69"/>
      <c r="BD7" s="69"/>
      <c r="BE7" s="69"/>
      <c r="BF7" s="68"/>
      <c r="BG7" s="68"/>
      <c r="BH7" s="68"/>
      <c r="BI7" s="68"/>
      <c r="BJ7" s="68"/>
      <c r="BK7" s="68"/>
      <c r="BL7" s="68"/>
      <c r="BM7" s="68"/>
      <c r="BN7" s="68"/>
    </row>
    <row r="8" spans="1:66" ht="15.95" customHeight="1" x14ac:dyDescent="0.25">
      <c r="B8" s="183" t="s">
        <v>19</v>
      </c>
      <c r="C8" s="79" t="s">
        <v>20</v>
      </c>
      <c r="D8" s="80">
        <v>1</v>
      </c>
      <c r="E8" s="81"/>
      <c r="F8" s="82">
        <v>0.8</v>
      </c>
      <c r="G8" s="83"/>
      <c r="H8" s="84"/>
      <c r="I8" s="82">
        <v>0.3</v>
      </c>
      <c r="J8" s="83"/>
      <c r="K8" s="84"/>
      <c r="L8" s="82">
        <v>0.8</v>
      </c>
      <c r="M8" s="83"/>
      <c r="N8" s="84"/>
      <c r="O8" s="82">
        <v>0.8</v>
      </c>
      <c r="P8" s="68"/>
      <c r="Q8" s="69"/>
      <c r="R8" s="69"/>
      <c r="S8" s="69"/>
      <c r="T8" s="69"/>
      <c r="U8" s="69"/>
      <c r="V8" s="69"/>
      <c r="W8" s="69"/>
      <c r="X8" s="69"/>
      <c r="Y8" s="69"/>
      <c r="Z8" s="69"/>
      <c r="AA8" s="69"/>
      <c r="AB8" s="69"/>
      <c r="AC8" s="69"/>
      <c r="AD8" s="69"/>
      <c r="AE8" s="69"/>
      <c r="AF8" s="69"/>
      <c r="AG8" s="69"/>
      <c r="AH8" s="69"/>
      <c r="AI8" s="69"/>
      <c r="AJ8" s="69"/>
      <c r="AK8" s="69"/>
      <c r="AL8" s="69"/>
      <c r="AM8" s="69"/>
      <c r="AN8" s="69"/>
      <c r="AO8" s="69"/>
      <c r="AP8" s="69"/>
      <c r="AQ8" s="69"/>
      <c r="AR8" s="69"/>
      <c r="AS8" s="69"/>
      <c r="AT8" s="69"/>
      <c r="AU8" s="69"/>
      <c r="AV8" s="69"/>
      <c r="AW8" s="69"/>
      <c r="AX8" s="69"/>
      <c r="AY8" s="69"/>
      <c r="AZ8" s="69"/>
      <c r="BA8" s="69"/>
      <c r="BB8" s="69"/>
      <c r="BC8" s="69"/>
      <c r="BD8" s="69"/>
      <c r="BE8" s="69"/>
      <c r="BF8" s="68"/>
      <c r="BG8" s="68"/>
      <c r="BH8" s="68"/>
      <c r="BI8" s="68"/>
      <c r="BJ8" s="68"/>
      <c r="BK8" s="68"/>
      <c r="BL8" s="68"/>
      <c r="BM8" s="68"/>
      <c r="BN8" s="68"/>
    </row>
    <row r="9" spans="1:66" ht="15.95" customHeight="1" x14ac:dyDescent="0.25">
      <c r="B9" s="184"/>
      <c r="C9" s="85" t="s">
        <v>21</v>
      </c>
      <c r="D9" s="86">
        <v>1</v>
      </c>
      <c r="E9" s="81"/>
      <c r="F9" s="82">
        <v>0.9</v>
      </c>
      <c r="G9" s="83"/>
      <c r="H9" s="84"/>
      <c r="I9" s="82">
        <v>0.3</v>
      </c>
      <c r="J9" s="83"/>
      <c r="K9" s="84"/>
      <c r="L9" s="82">
        <v>0.85</v>
      </c>
      <c r="M9" s="83"/>
      <c r="N9" s="84"/>
      <c r="O9" s="82">
        <v>0.9</v>
      </c>
      <c r="P9" s="68"/>
      <c r="Q9" s="69"/>
      <c r="R9" s="69"/>
      <c r="S9" s="69"/>
      <c r="T9" s="69"/>
      <c r="U9" s="69"/>
      <c r="V9" s="69"/>
      <c r="W9" s="69"/>
      <c r="X9" s="69"/>
      <c r="Y9" s="69"/>
      <c r="Z9" s="69"/>
      <c r="AA9" s="69"/>
      <c r="AB9" s="69"/>
      <c r="AC9" s="69"/>
      <c r="AD9" s="69"/>
      <c r="AE9" s="69"/>
      <c r="AF9" s="69"/>
      <c r="AG9" s="69"/>
      <c r="AH9" s="69"/>
      <c r="AI9" s="69"/>
      <c r="AJ9" s="69"/>
      <c r="AK9" s="69"/>
      <c r="AL9" s="69"/>
      <c r="AM9" s="69"/>
      <c r="AN9" s="69"/>
      <c r="AO9" s="69"/>
      <c r="AP9" s="69"/>
      <c r="AQ9" s="69"/>
      <c r="AR9" s="69"/>
      <c r="AS9" s="69"/>
      <c r="AT9" s="69"/>
      <c r="AU9" s="69"/>
      <c r="AV9" s="69"/>
      <c r="AW9" s="69"/>
      <c r="AX9" s="69"/>
      <c r="AY9" s="69"/>
      <c r="AZ9" s="69"/>
      <c r="BA9" s="69"/>
      <c r="BB9" s="69"/>
      <c r="BC9" s="69"/>
      <c r="BD9" s="69"/>
      <c r="BE9" s="69"/>
      <c r="BF9" s="68"/>
      <c r="BG9" s="68"/>
      <c r="BH9" s="68"/>
      <c r="BI9" s="68"/>
      <c r="BJ9" s="68"/>
      <c r="BK9" s="68"/>
      <c r="BL9" s="68"/>
      <c r="BM9" s="68"/>
      <c r="BN9" s="68"/>
    </row>
    <row r="10" spans="1:66" ht="15.95" customHeight="1" x14ac:dyDescent="0.25">
      <c r="B10" s="184"/>
      <c r="C10" s="87" t="s">
        <v>22</v>
      </c>
      <c r="D10" s="86">
        <v>2</v>
      </c>
      <c r="E10" s="88"/>
      <c r="F10" s="89">
        <f>AVERAGE(F11:F14)</f>
        <v>0.4375</v>
      </c>
      <c r="G10" s="90"/>
      <c r="H10" s="91"/>
      <c r="I10" s="89">
        <f>AVERAGE(I11:I14)</f>
        <v>0.82499999999999996</v>
      </c>
      <c r="J10" s="90"/>
      <c r="K10" s="91"/>
      <c r="L10" s="89">
        <f>AVERAGE(L11:L14)</f>
        <v>0.66249999999999998</v>
      </c>
      <c r="M10" s="90"/>
      <c r="N10" s="91"/>
      <c r="O10" s="92">
        <f>AVERAGE(O11:O14)</f>
        <v>0.4375</v>
      </c>
      <c r="P10" s="68"/>
      <c r="Q10" s="69"/>
      <c r="R10" s="69"/>
      <c r="S10" s="69"/>
      <c r="T10" s="69"/>
      <c r="U10" s="69"/>
      <c r="V10" s="69"/>
      <c r="W10" s="69"/>
      <c r="X10" s="69"/>
      <c r="Y10" s="69"/>
      <c r="Z10" s="69"/>
      <c r="AA10" s="69"/>
      <c r="AB10" s="69"/>
      <c r="AC10" s="69"/>
      <c r="AD10" s="69"/>
      <c r="AE10" s="69"/>
      <c r="AF10" s="69"/>
      <c r="AG10" s="69"/>
      <c r="AH10" s="69"/>
      <c r="AI10" s="69"/>
      <c r="AJ10" s="69"/>
      <c r="AK10" s="69"/>
      <c r="AL10" s="69"/>
      <c r="AM10" s="69"/>
      <c r="AN10" s="69"/>
      <c r="AO10" s="69"/>
      <c r="AP10" s="69"/>
      <c r="AQ10" s="69"/>
      <c r="AR10" s="69"/>
      <c r="AS10" s="69"/>
      <c r="AT10" s="69"/>
      <c r="AU10" s="69"/>
      <c r="AV10" s="69"/>
      <c r="AW10" s="69"/>
      <c r="AX10" s="69"/>
      <c r="AY10" s="69"/>
      <c r="AZ10" s="69"/>
      <c r="BA10" s="69"/>
      <c r="BB10" s="69"/>
      <c r="BC10" s="69"/>
      <c r="BD10" s="69"/>
      <c r="BE10" s="69"/>
      <c r="BF10" s="68"/>
      <c r="BG10" s="68"/>
      <c r="BH10" s="68"/>
      <c r="BI10" s="68"/>
      <c r="BJ10" s="68"/>
      <c r="BK10" s="68"/>
      <c r="BL10" s="68"/>
      <c r="BM10" s="68"/>
      <c r="BN10" s="68"/>
    </row>
    <row r="11" spans="1:66" ht="15.95" customHeight="1" x14ac:dyDescent="0.25">
      <c r="B11" s="184"/>
      <c r="C11" s="93" t="s">
        <v>15</v>
      </c>
      <c r="D11" s="94"/>
      <c r="E11" s="95"/>
      <c r="F11" s="82">
        <v>0.25</v>
      </c>
      <c r="G11" s="96"/>
      <c r="H11" s="95"/>
      <c r="I11" s="82">
        <v>0.3</v>
      </c>
      <c r="J11" s="96"/>
      <c r="K11" s="95"/>
      <c r="L11" s="82">
        <v>0.3</v>
      </c>
      <c r="M11" s="96"/>
      <c r="N11" s="95"/>
      <c r="O11" s="82">
        <v>0.25</v>
      </c>
      <c r="P11" s="68"/>
      <c r="Q11" s="69"/>
      <c r="R11" s="69"/>
      <c r="S11" s="69"/>
      <c r="T11" s="69"/>
      <c r="U11" s="69"/>
      <c r="V11" s="69"/>
      <c r="W11" s="69"/>
      <c r="X11" s="69"/>
      <c r="Y11" s="69"/>
      <c r="Z11" s="69"/>
      <c r="AA11" s="69"/>
      <c r="AB11" s="69"/>
      <c r="AC11" s="69"/>
      <c r="AD11" s="69"/>
      <c r="AE11" s="69"/>
      <c r="AF11" s="69"/>
      <c r="AG11" s="69"/>
      <c r="AH11" s="69"/>
      <c r="AI11" s="69"/>
      <c r="AJ11" s="69"/>
      <c r="AK11" s="69"/>
      <c r="AL11" s="69"/>
      <c r="AM11" s="69"/>
      <c r="AN11" s="69"/>
      <c r="AO11" s="69"/>
      <c r="AP11" s="69"/>
      <c r="AQ11" s="69"/>
      <c r="AR11" s="69"/>
      <c r="AS11" s="69"/>
      <c r="AT11" s="69"/>
      <c r="AU11" s="69"/>
      <c r="AV11" s="69"/>
      <c r="AW11" s="69"/>
      <c r="AX11" s="69"/>
      <c r="AY11" s="69"/>
      <c r="AZ11" s="69"/>
      <c r="BA11" s="69"/>
      <c r="BB11" s="69"/>
      <c r="BC11" s="69"/>
      <c r="BD11" s="69"/>
      <c r="BE11" s="69"/>
      <c r="BF11" s="68"/>
      <c r="BG11" s="68"/>
      <c r="BH11" s="68"/>
      <c r="BI11" s="68"/>
      <c r="BJ11" s="68"/>
      <c r="BK11" s="68"/>
      <c r="BL11" s="68"/>
      <c r="BM11" s="68"/>
      <c r="BN11" s="68"/>
    </row>
    <row r="12" spans="1:66" ht="15.95" customHeight="1" x14ac:dyDescent="0.25">
      <c r="B12" s="184"/>
      <c r="C12" s="93" t="s">
        <v>16</v>
      </c>
      <c r="D12" s="94"/>
      <c r="E12" s="95"/>
      <c r="F12" s="82">
        <v>1</v>
      </c>
      <c r="G12" s="96"/>
      <c r="H12" s="95"/>
      <c r="I12" s="82">
        <v>1</v>
      </c>
      <c r="J12" s="96"/>
      <c r="K12" s="95"/>
      <c r="L12" s="82">
        <v>1</v>
      </c>
      <c r="M12" s="96"/>
      <c r="N12" s="95"/>
      <c r="O12" s="82">
        <v>1</v>
      </c>
      <c r="P12" s="68"/>
      <c r="Q12" s="69"/>
      <c r="R12" s="69"/>
      <c r="S12" s="69"/>
      <c r="T12" s="69"/>
      <c r="U12" s="69"/>
      <c r="V12" s="69"/>
      <c r="W12" s="69"/>
      <c r="X12" s="69"/>
      <c r="Y12" s="69"/>
      <c r="Z12" s="69"/>
      <c r="AA12" s="69"/>
      <c r="AB12" s="69"/>
      <c r="AC12" s="69"/>
      <c r="AD12" s="69"/>
      <c r="AE12" s="69"/>
      <c r="AF12" s="69"/>
      <c r="AG12" s="69"/>
      <c r="AH12" s="69"/>
      <c r="AI12" s="69"/>
      <c r="AJ12" s="69"/>
      <c r="AK12" s="69"/>
      <c r="AL12" s="69"/>
      <c r="AM12" s="69"/>
      <c r="AN12" s="69"/>
      <c r="AO12" s="69"/>
      <c r="AP12" s="69"/>
      <c r="AQ12" s="69"/>
      <c r="AR12" s="69"/>
      <c r="AS12" s="69"/>
      <c r="AT12" s="69"/>
      <c r="AU12" s="69"/>
      <c r="AV12" s="69"/>
      <c r="AW12" s="69"/>
      <c r="AX12" s="69"/>
      <c r="AY12" s="69"/>
      <c r="AZ12" s="69"/>
      <c r="BA12" s="69"/>
      <c r="BB12" s="69"/>
      <c r="BC12" s="69"/>
      <c r="BD12" s="69"/>
      <c r="BE12" s="69"/>
      <c r="BF12" s="68"/>
      <c r="BG12" s="68"/>
      <c r="BH12" s="68"/>
      <c r="BI12" s="68"/>
      <c r="BJ12" s="68"/>
      <c r="BK12" s="68"/>
      <c r="BL12" s="68"/>
      <c r="BM12" s="68"/>
      <c r="BN12" s="68"/>
    </row>
    <row r="13" spans="1:66" ht="15.95" customHeight="1" x14ac:dyDescent="0.25">
      <c r="B13" s="184"/>
      <c r="C13" s="93" t="s">
        <v>17</v>
      </c>
      <c r="D13" s="94"/>
      <c r="E13" s="95"/>
      <c r="F13" s="82">
        <v>0</v>
      </c>
      <c r="G13" s="96"/>
      <c r="H13" s="95"/>
      <c r="I13" s="82">
        <v>1</v>
      </c>
      <c r="J13" s="96"/>
      <c r="K13" s="95"/>
      <c r="L13" s="82">
        <v>0.6</v>
      </c>
      <c r="M13" s="96"/>
      <c r="N13" s="95"/>
      <c r="O13" s="82">
        <v>0</v>
      </c>
      <c r="P13" s="68"/>
      <c r="Q13" s="69"/>
      <c r="R13" s="69"/>
      <c r="S13" s="69"/>
      <c r="T13" s="69"/>
      <c r="U13" s="69"/>
      <c r="V13" s="69"/>
      <c r="W13" s="69"/>
      <c r="X13" s="69"/>
      <c r="Y13" s="69"/>
      <c r="Z13" s="69"/>
      <c r="AA13" s="69"/>
      <c r="AB13" s="69"/>
      <c r="AC13" s="69"/>
      <c r="AD13" s="69"/>
      <c r="AE13" s="69"/>
      <c r="AF13" s="69"/>
      <c r="AG13" s="69"/>
      <c r="AH13" s="69"/>
      <c r="AI13" s="69"/>
      <c r="AJ13" s="69"/>
      <c r="AK13" s="69"/>
      <c r="AL13" s="69"/>
      <c r="AM13" s="69"/>
      <c r="AN13" s="69"/>
      <c r="AO13" s="69"/>
      <c r="AP13" s="69"/>
      <c r="AQ13" s="69"/>
      <c r="AR13" s="69"/>
      <c r="AS13" s="69"/>
      <c r="AT13" s="69"/>
      <c r="AU13" s="69"/>
      <c r="AV13" s="69"/>
      <c r="AW13" s="69"/>
      <c r="AX13" s="69"/>
      <c r="AY13" s="69"/>
      <c r="AZ13" s="69"/>
      <c r="BA13" s="69"/>
      <c r="BB13" s="69"/>
      <c r="BC13" s="69"/>
      <c r="BD13" s="69"/>
      <c r="BE13" s="69"/>
      <c r="BF13" s="68"/>
      <c r="BG13" s="68"/>
      <c r="BH13" s="68"/>
      <c r="BI13" s="68"/>
      <c r="BJ13" s="68"/>
      <c r="BK13" s="68"/>
      <c r="BL13" s="68"/>
      <c r="BM13" s="68"/>
      <c r="BN13" s="68"/>
    </row>
    <row r="14" spans="1:66" ht="15.95" customHeight="1" thickBot="1" x14ac:dyDescent="0.3">
      <c r="B14" s="184"/>
      <c r="C14" s="97" t="s">
        <v>18</v>
      </c>
      <c r="D14" s="98"/>
      <c r="E14" s="88"/>
      <c r="F14" s="99">
        <v>0.5</v>
      </c>
      <c r="G14" s="100"/>
      <c r="H14" s="88"/>
      <c r="I14" s="99">
        <v>1</v>
      </c>
      <c r="J14" s="100"/>
      <c r="K14" s="88"/>
      <c r="L14" s="99">
        <v>0.75</v>
      </c>
      <c r="M14" s="100"/>
      <c r="N14" s="88"/>
      <c r="O14" s="101">
        <v>0.5</v>
      </c>
      <c r="P14" s="68"/>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8"/>
      <c r="BG14" s="68"/>
      <c r="BH14" s="68"/>
      <c r="BI14" s="68"/>
      <c r="BJ14" s="68"/>
      <c r="BK14" s="68"/>
      <c r="BL14" s="68"/>
      <c r="BM14" s="68"/>
      <c r="BN14" s="68"/>
    </row>
    <row r="15" spans="1:66" ht="32.25" thickBot="1" x14ac:dyDescent="0.3">
      <c r="B15" s="102" t="s">
        <v>23</v>
      </c>
      <c r="C15" s="103" t="s">
        <v>24</v>
      </c>
      <c r="D15" s="104">
        <v>2</v>
      </c>
      <c r="E15" s="81"/>
      <c r="F15" s="82">
        <v>1</v>
      </c>
      <c r="G15" s="83"/>
      <c r="H15" s="84"/>
      <c r="I15" s="82">
        <v>1</v>
      </c>
      <c r="J15" s="83"/>
      <c r="K15" s="84"/>
      <c r="L15" s="82">
        <v>0.5</v>
      </c>
      <c r="M15" s="83"/>
      <c r="N15" s="84"/>
      <c r="O15" s="82">
        <v>1</v>
      </c>
      <c r="P15" s="68"/>
      <c r="Q15" s="69"/>
      <c r="R15" s="69"/>
      <c r="S15" s="69"/>
      <c r="T15" s="69"/>
      <c r="U15" s="69"/>
      <c r="V15" s="69"/>
      <c r="W15" s="69"/>
      <c r="X15" s="69"/>
      <c r="Y15" s="69"/>
      <c r="Z15" s="69"/>
      <c r="AA15" s="69"/>
      <c r="AB15" s="69"/>
      <c r="AC15" s="69"/>
      <c r="AD15" s="69"/>
      <c r="AE15" s="69"/>
      <c r="AF15" s="69"/>
      <c r="AG15" s="69"/>
      <c r="AH15" s="69"/>
      <c r="AI15" s="69"/>
      <c r="AJ15" s="69"/>
      <c r="AK15" s="69"/>
      <c r="AL15" s="69"/>
      <c r="AM15" s="69"/>
      <c r="AN15" s="69"/>
      <c r="AO15" s="69"/>
      <c r="AP15" s="69"/>
      <c r="AQ15" s="69"/>
      <c r="AR15" s="69"/>
      <c r="AS15" s="69"/>
      <c r="AT15" s="69"/>
      <c r="AU15" s="69"/>
      <c r="AV15" s="69"/>
      <c r="AW15" s="69"/>
      <c r="AX15" s="69"/>
      <c r="AY15" s="69"/>
      <c r="AZ15" s="69"/>
      <c r="BA15" s="69"/>
      <c r="BB15" s="69"/>
      <c r="BC15" s="69"/>
      <c r="BD15" s="69"/>
      <c r="BE15" s="69"/>
      <c r="BF15" s="68"/>
      <c r="BG15" s="68"/>
      <c r="BH15" s="68"/>
      <c r="BI15" s="68"/>
      <c r="BJ15" s="68"/>
      <c r="BK15" s="68"/>
      <c r="BL15" s="68"/>
      <c r="BM15" s="68"/>
      <c r="BN15" s="68"/>
    </row>
    <row r="16" spans="1:66" ht="15.95" customHeight="1" thickBot="1" x14ac:dyDescent="0.3">
      <c r="B16" s="105" t="s">
        <v>25</v>
      </c>
      <c r="C16" s="87" t="s">
        <v>26</v>
      </c>
      <c r="D16" s="106">
        <v>1</v>
      </c>
      <c r="E16" s="107">
        <f>(0.558*34)*0.5</f>
        <v>9.4860000000000007</v>
      </c>
      <c r="F16" s="89">
        <f>1-E16/(MAX($E$16,$H$16,$K$16,$N$16))</f>
        <v>0.80835318290088543</v>
      </c>
      <c r="G16" s="108"/>
      <c r="H16" s="109">
        <f>(((0.06*1*365)/30)*10*0.087)+(0.558*34*1.5)</f>
        <v>29.093100000000003</v>
      </c>
      <c r="I16" s="89">
        <f>1-H16/(MAX($E$16,$H$16,$K$16,$N$16))</f>
        <v>0.41222854579946777</v>
      </c>
      <c r="J16" s="108"/>
      <c r="K16" s="109">
        <f>(0.0015*365*10*0.087)+(0.558*34*0.5)+(0.558*5)</f>
        <v>12.752324999999999</v>
      </c>
      <c r="L16" s="89">
        <f>1-K16/(MAX($E$16,$H$16,$K$16,$N$16))</f>
        <v>0.74236321981198972</v>
      </c>
      <c r="M16" s="108"/>
      <c r="N16" s="109">
        <f>(0.126*365*10*0.087)+(0.558*34*0.5)</f>
        <v>49.497299999999996</v>
      </c>
      <c r="O16" s="89">
        <f>1-N16/(MAX($E$16,$H$16,$K$16,$N$16))</f>
        <v>0</v>
      </c>
      <c r="P16" s="110" t="s">
        <v>117</v>
      </c>
      <c r="Q16" s="69"/>
      <c r="R16" s="69"/>
      <c r="S16" s="69"/>
      <c r="T16" s="69"/>
      <c r="U16" s="69"/>
      <c r="V16" s="69"/>
      <c r="W16" s="69"/>
      <c r="X16" s="69"/>
      <c r="Y16" s="69"/>
      <c r="Z16" s="69"/>
      <c r="AA16" s="69"/>
      <c r="AB16" s="69"/>
      <c r="AC16" s="69"/>
      <c r="AD16" s="69"/>
      <c r="AE16" s="69"/>
      <c r="AF16" s="69"/>
      <c r="AG16" s="69"/>
      <c r="AH16" s="69"/>
      <c r="AI16" s="69"/>
      <c r="AJ16" s="69"/>
      <c r="AK16" s="69"/>
      <c r="AL16" s="69"/>
      <c r="AM16" s="69"/>
      <c r="AN16" s="69"/>
      <c r="AO16" s="69"/>
      <c r="AP16" s="69"/>
      <c r="AQ16" s="69"/>
      <c r="AR16" s="69"/>
      <c r="AS16" s="69"/>
      <c r="AT16" s="69"/>
      <c r="AU16" s="69"/>
      <c r="AV16" s="69"/>
      <c r="AW16" s="69"/>
      <c r="AX16" s="69"/>
      <c r="AY16" s="69"/>
      <c r="AZ16" s="69"/>
      <c r="BA16" s="69"/>
      <c r="BB16" s="69"/>
      <c r="BC16" s="69"/>
      <c r="BD16" s="69"/>
      <c r="BE16" s="69"/>
      <c r="BF16" s="68"/>
      <c r="BG16" s="68"/>
      <c r="BH16" s="68"/>
      <c r="BI16" s="68"/>
      <c r="BJ16" s="68"/>
      <c r="BK16" s="68"/>
      <c r="BL16" s="68"/>
      <c r="BM16" s="68"/>
      <c r="BN16" s="68"/>
    </row>
    <row r="17" spans="1:66" ht="15.95" customHeight="1" x14ac:dyDescent="0.25">
      <c r="B17" s="183" t="s">
        <v>27</v>
      </c>
      <c r="C17" s="87" t="s">
        <v>28</v>
      </c>
      <c r="D17" s="106">
        <v>1</v>
      </c>
      <c r="E17" s="88"/>
      <c r="F17" s="89">
        <f>AVERAGE(F18:F21)</f>
        <v>0.125</v>
      </c>
      <c r="G17" s="90"/>
      <c r="H17" s="91"/>
      <c r="I17" s="89">
        <f>AVERAGE(I18:I21)</f>
        <v>0</v>
      </c>
      <c r="J17" s="90"/>
      <c r="K17" s="91"/>
      <c r="L17" s="89">
        <f>AVERAGE(L18:L21)</f>
        <v>0.1125</v>
      </c>
      <c r="M17" s="90"/>
      <c r="N17" s="91"/>
      <c r="O17" s="92">
        <f>AVERAGE(O18:O21)</f>
        <v>6.25E-2</v>
      </c>
      <c r="P17" s="68"/>
      <c r="Q17" s="69"/>
      <c r="R17" s="69"/>
      <c r="S17" s="69"/>
      <c r="T17" s="69"/>
      <c r="U17" s="69"/>
      <c r="V17" s="69"/>
      <c r="W17" s="69"/>
      <c r="X17" s="69"/>
      <c r="Y17" s="69"/>
      <c r="Z17" s="69"/>
      <c r="AA17" s="69"/>
      <c r="AB17" s="69"/>
      <c r="AC17" s="69"/>
      <c r="AD17" s="69"/>
      <c r="AE17" s="69"/>
      <c r="AF17" s="69"/>
      <c r="AG17" s="69"/>
      <c r="AH17" s="69"/>
      <c r="AI17" s="69"/>
      <c r="AJ17" s="69"/>
      <c r="AK17" s="69"/>
      <c r="AL17" s="69"/>
      <c r="AM17" s="69"/>
      <c r="AN17" s="69"/>
      <c r="AO17" s="69"/>
      <c r="AP17" s="69"/>
      <c r="AQ17" s="69"/>
      <c r="AR17" s="69"/>
      <c r="AS17" s="69"/>
      <c r="AT17" s="69"/>
      <c r="AU17" s="69"/>
      <c r="AV17" s="69"/>
      <c r="AW17" s="69"/>
      <c r="AX17" s="69"/>
      <c r="AY17" s="69"/>
      <c r="AZ17" s="69"/>
      <c r="BA17" s="69"/>
      <c r="BB17" s="69"/>
      <c r="BC17" s="69"/>
      <c r="BD17" s="69"/>
      <c r="BE17" s="69"/>
      <c r="BF17" s="68"/>
      <c r="BG17" s="68"/>
      <c r="BH17" s="68"/>
      <c r="BI17" s="68"/>
      <c r="BJ17" s="68"/>
      <c r="BK17" s="68"/>
      <c r="BL17" s="68"/>
      <c r="BM17" s="68"/>
      <c r="BN17" s="68"/>
    </row>
    <row r="18" spans="1:66" ht="15.95" customHeight="1" x14ac:dyDescent="0.25">
      <c r="B18" s="184"/>
      <c r="C18" s="93" t="s">
        <v>11</v>
      </c>
      <c r="D18" s="94"/>
      <c r="E18" s="95"/>
      <c r="F18" s="82">
        <v>0</v>
      </c>
      <c r="G18" s="96"/>
      <c r="H18" s="95"/>
      <c r="I18" s="82">
        <v>0</v>
      </c>
      <c r="J18" s="96"/>
      <c r="K18" s="95"/>
      <c r="L18" s="82">
        <v>0.2</v>
      </c>
      <c r="M18" s="96"/>
      <c r="N18" s="95"/>
      <c r="O18" s="82">
        <v>0</v>
      </c>
      <c r="P18" s="68"/>
      <c r="Q18" s="69"/>
      <c r="R18" s="69"/>
      <c r="S18" s="69"/>
      <c r="T18" s="69"/>
      <c r="U18" s="69"/>
      <c r="V18" s="69"/>
      <c r="W18" s="69"/>
      <c r="X18" s="69"/>
      <c r="Y18" s="69"/>
      <c r="Z18" s="69"/>
      <c r="AA18" s="69"/>
      <c r="AB18" s="69"/>
      <c r="AC18" s="69"/>
      <c r="AD18" s="69"/>
      <c r="AE18" s="69"/>
      <c r="AF18" s="69"/>
      <c r="AG18" s="69"/>
      <c r="AH18" s="69"/>
      <c r="AI18" s="69"/>
      <c r="AJ18" s="69"/>
      <c r="AK18" s="69"/>
      <c r="AL18" s="69"/>
      <c r="AM18" s="69"/>
      <c r="AN18" s="69"/>
      <c r="AO18" s="69"/>
      <c r="AP18" s="69"/>
      <c r="AQ18" s="69"/>
      <c r="AR18" s="69"/>
      <c r="AS18" s="69"/>
      <c r="AT18" s="69"/>
      <c r="AU18" s="69"/>
      <c r="AV18" s="69"/>
      <c r="AW18" s="69"/>
      <c r="AX18" s="69"/>
      <c r="AY18" s="69"/>
      <c r="AZ18" s="69"/>
      <c r="BA18" s="69"/>
      <c r="BB18" s="69"/>
      <c r="BC18" s="69"/>
      <c r="BD18" s="69"/>
      <c r="BE18" s="69"/>
      <c r="BF18" s="68"/>
      <c r="BG18" s="68"/>
      <c r="BH18" s="68"/>
      <c r="BI18" s="68"/>
      <c r="BJ18" s="68"/>
      <c r="BK18" s="68"/>
      <c r="BL18" s="68"/>
      <c r="BM18" s="68"/>
      <c r="BN18" s="68"/>
    </row>
    <row r="19" spans="1:66" ht="15.95" customHeight="1" x14ac:dyDescent="0.25">
      <c r="B19" s="184"/>
      <c r="C19" s="93" t="s">
        <v>13</v>
      </c>
      <c r="D19" s="94"/>
      <c r="E19" s="95"/>
      <c r="F19" s="82">
        <v>0.5</v>
      </c>
      <c r="G19" s="96"/>
      <c r="H19" s="95"/>
      <c r="I19" s="82">
        <v>0</v>
      </c>
      <c r="J19" s="96"/>
      <c r="K19" s="95"/>
      <c r="L19" s="82">
        <v>0.25</v>
      </c>
      <c r="M19" s="96"/>
      <c r="N19" s="95"/>
      <c r="O19" s="82">
        <v>0</v>
      </c>
      <c r="P19" s="68"/>
      <c r="Q19" s="69"/>
      <c r="R19" s="69"/>
      <c r="S19" s="69"/>
      <c r="T19" s="69"/>
      <c r="U19" s="69"/>
      <c r="V19" s="69"/>
      <c r="W19" s="69"/>
      <c r="X19" s="69"/>
      <c r="Y19" s="69"/>
      <c r="Z19" s="69"/>
      <c r="AA19" s="69"/>
      <c r="AB19" s="69"/>
      <c r="AC19" s="69"/>
      <c r="AD19" s="69"/>
      <c r="AE19" s="69"/>
      <c r="AF19" s="69"/>
      <c r="AG19" s="69"/>
      <c r="AH19" s="69"/>
      <c r="AI19" s="69"/>
      <c r="AJ19" s="69"/>
      <c r="AK19" s="69"/>
      <c r="AL19" s="69"/>
      <c r="AM19" s="69"/>
      <c r="AN19" s="69"/>
      <c r="AO19" s="69"/>
      <c r="AP19" s="69"/>
      <c r="AQ19" s="69"/>
      <c r="AR19" s="69"/>
      <c r="AS19" s="69"/>
      <c r="AT19" s="69"/>
      <c r="AU19" s="69"/>
      <c r="AV19" s="69"/>
      <c r="AW19" s="69"/>
      <c r="AX19" s="69"/>
      <c r="AY19" s="69"/>
      <c r="AZ19" s="69"/>
      <c r="BA19" s="69"/>
      <c r="BB19" s="69"/>
      <c r="BC19" s="69"/>
      <c r="BD19" s="69"/>
      <c r="BE19" s="69"/>
      <c r="BF19" s="68"/>
      <c r="BG19" s="68"/>
      <c r="BH19" s="68"/>
      <c r="BI19" s="68"/>
      <c r="BJ19" s="68"/>
      <c r="BK19" s="68"/>
      <c r="BL19" s="68"/>
      <c r="BM19" s="68"/>
      <c r="BN19" s="68"/>
    </row>
    <row r="20" spans="1:66" ht="15.95" customHeight="1" x14ac:dyDescent="0.25">
      <c r="B20" s="184"/>
      <c r="C20" s="93" t="s">
        <v>12</v>
      </c>
      <c r="D20" s="94"/>
      <c r="E20" s="95"/>
      <c r="F20" s="82">
        <v>0</v>
      </c>
      <c r="G20" s="96"/>
      <c r="H20" s="95"/>
      <c r="I20" s="82">
        <v>0</v>
      </c>
      <c r="J20" s="96"/>
      <c r="K20" s="95"/>
      <c r="L20" s="82">
        <v>0</v>
      </c>
      <c r="M20" s="96"/>
      <c r="N20" s="95"/>
      <c r="O20" s="82">
        <v>0.25</v>
      </c>
      <c r="P20" s="68"/>
      <c r="Q20" s="69"/>
      <c r="R20" s="69"/>
      <c r="S20" s="69"/>
      <c r="T20" s="69"/>
      <c r="U20" s="69"/>
      <c r="V20" s="69"/>
      <c r="W20" s="69"/>
      <c r="X20" s="69"/>
      <c r="Y20" s="69"/>
      <c r="Z20" s="69"/>
      <c r="AA20" s="69"/>
      <c r="AB20" s="69"/>
      <c r="AC20" s="69"/>
      <c r="AD20" s="69"/>
      <c r="AE20" s="69"/>
      <c r="AF20" s="69"/>
      <c r="AG20" s="69"/>
      <c r="AH20" s="69"/>
      <c r="AI20" s="69"/>
      <c r="AJ20" s="69"/>
      <c r="AK20" s="69"/>
      <c r="AL20" s="69"/>
      <c r="AM20" s="69"/>
      <c r="AN20" s="69"/>
      <c r="AO20" s="69"/>
      <c r="AP20" s="69"/>
      <c r="AQ20" s="69"/>
      <c r="AR20" s="69"/>
      <c r="AS20" s="69"/>
      <c r="AT20" s="69"/>
      <c r="AU20" s="69"/>
      <c r="AV20" s="69"/>
      <c r="AW20" s="69"/>
      <c r="AX20" s="69"/>
      <c r="AY20" s="69"/>
      <c r="AZ20" s="69"/>
      <c r="BA20" s="69"/>
      <c r="BB20" s="69"/>
      <c r="BC20" s="69"/>
      <c r="BD20" s="69"/>
      <c r="BE20" s="69"/>
      <c r="BF20" s="68"/>
      <c r="BG20" s="68"/>
      <c r="BH20" s="68"/>
      <c r="BI20" s="68"/>
      <c r="BJ20" s="68"/>
      <c r="BK20" s="68"/>
      <c r="BL20" s="68"/>
      <c r="BM20" s="68"/>
      <c r="BN20" s="68"/>
    </row>
    <row r="21" spans="1:66" ht="15.95" customHeight="1" x14ac:dyDescent="0.25">
      <c r="B21" s="184"/>
      <c r="C21" s="97" t="s">
        <v>14</v>
      </c>
      <c r="D21" s="98"/>
      <c r="E21" s="88"/>
      <c r="F21" s="99">
        <v>0</v>
      </c>
      <c r="G21" s="100"/>
      <c r="H21" s="88"/>
      <c r="I21" s="99">
        <v>0</v>
      </c>
      <c r="J21" s="100"/>
      <c r="K21" s="88"/>
      <c r="L21" s="99">
        <v>0</v>
      </c>
      <c r="M21" s="100"/>
      <c r="N21" s="88"/>
      <c r="O21" s="101">
        <v>0</v>
      </c>
      <c r="P21" s="68"/>
      <c r="Q21" s="69"/>
      <c r="R21" s="69"/>
      <c r="S21" s="69"/>
      <c r="T21" s="69"/>
      <c r="U21" s="69"/>
      <c r="V21" s="69"/>
      <c r="W21" s="69"/>
      <c r="X21" s="69"/>
      <c r="Y21" s="69"/>
      <c r="Z21" s="69"/>
      <c r="AA21" s="69"/>
      <c r="AB21" s="69"/>
      <c r="AC21" s="69"/>
      <c r="AD21" s="69"/>
      <c r="AE21" s="69"/>
      <c r="AF21" s="69"/>
      <c r="AG21" s="69"/>
      <c r="AH21" s="69"/>
      <c r="AI21" s="69"/>
      <c r="AJ21" s="69"/>
      <c r="AK21" s="69"/>
      <c r="AL21" s="69"/>
      <c r="AM21" s="69"/>
      <c r="AN21" s="69"/>
      <c r="AO21" s="69"/>
      <c r="AP21" s="69"/>
      <c r="AQ21" s="69"/>
      <c r="AR21" s="69"/>
      <c r="AS21" s="69"/>
      <c r="AT21" s="69"/>
      <c r="AU21" s="69"/>
      <c r="AV21" s="69"/>
      <c r="AW21" s="69"/>
      <c r="AX21" s="69"/>
      <c r="AY21" s="69"/>
      <c r="AZ21" s="69"/>
      <c r="BA21" s="69"/>
      <c r="BB21" s="69"/>
      <c r="BC21" s="69"/>
      <c r="BD21" s="69"/>
      <c r="BE21" s="69"/>
      <c r="BF21" s="68"/>
      <c r="BG21" s="68"/>
      <c r="BH21" s="68"/>
      <c r="BI21" s="68"/>
      <c r="BJ21" s="68"/>
      <c r="BK21" s="68"/>
      <c r="BL21" s="68"/>
      <c r="BM21" s="68"/>
      <c r="BN21" s="68"/>
    </row>
    <row r="22" spans="1:66" ht="15.95" customHeight="1" x14ac:dyDescent="0.25">
      <c r="B22" s="184"/>
      <c r="C22" s="87" t="s">
        <v>29</v>
      </c>
      <c r="D22" s="106">
        <v>2</v>
      </c>
      <c r="E22" s="111">
        <v>280</v>
      </c>
      <c r="F22" s="89">
        <f>1-E22/(MAX($E$22,$H$22,$K$22,$N$22))</f>
        <v>0</v>
      </c>
      <c r="G22" s="90"/>
      <c r="H22" s="112">
        <v>184</v>
      </c>
      <c r="I22" s="89">
        <f>1-H22/(MAX($E$22,$H$22,$K$22,$N$22))</f>
        <v>0.34285714285714286</v>
      </c>
      <c r="J22" s="90"/>
      <c r="K22" s="112">
        <v>142</v>
      </c>
      <c r="L22" s="89">
        <f>1-K22/(MAX($E$22,$H$22,$K$22,$N$22))</f>
        <v>0.49285714285714288</v>
      </c>
      <c r="M22" s="90"/>
      <c r="N22" s="112">
        <v>33.6</v>
      </c>
      <c r="O22" s="89">
        <f>1-N22/(MAX($E$22,$H$22,$K$22,$N$22))</f>
        <v>0.88</v>
      </c>
      <c r="P22" s="110" t="s">
        <v>118</v>
      </c>
      <c r="Q22" s="69"/>
      <c r="R22" s="69"/>
      <c r="S22" s="69"/>
      <c r="T22" s="69"/>
      <c r="U22" s="69"/>
      <c r="V22" s="69"/>
      <c r="W22" s="69"/>
      <c r="X22" s="69"/>
      <c r="Y22" s="69"/>
      <c r="Z22" s="69"/>
      <c r="AA22" s="69"/>
      <c r="AB22" s="69"/>
      <c r="AC22" s="69"/>
      <c r="AD22" s="69"/>
      <c r="AE22" s="69"/>
      <c r="AF22" s="69"/>
      <c r="AG22" s="69"/>
      <c r="AH22" s="69"/>
      <c r="AI22" s="69"/>
      <c r="AJ22" s="69"/>
      <c r="AK22" s="69"/>
      <c r="AL22" s="69"/>
      <c r="AM22" s="69"/>
      <c r="AN22" s="69"/>
      <c r="AO22" s="69"/>
      <c r="AP22" s="69"/>
      <c r="AQ22" s="69"/>
      <c r="AR22" s="69"/>
      <c r="AS22" s="69"/>
      <c r="AT22" s="69"/>
      <c r="AU22" s="69"/>
      <c r="AV22" s="69"/>
      <c r="AW22" s="69"/>
      <c r="AX22" s="69"/>
      <c r="AY22" s="69"/>
      <c r="AZ22" s="69"/>
      <c r="BA22" s="69"/>
      <c r="BB22" s="69"/>
      <c r="BC22" s="69"/>
      <c r="BD22" s="69"/>
      <c r="BE22" s="69"/>
      <c r="BF22" s="68"/>
      <c r="BG22" s="68"/>
      <c r="BH22" s="68"/>
      <c r="BI22" s="68"/>
      <c r="BJ22" s="68"/>
      <c r="BK22" s="68"/>
      <c r="BL22" s="68"/>
      <c r="BM22" s="68"/>
      <c r="BN22" s="68"/>
    </row>
    <row r="23" spans="1:66" ht="1.35" customHeight="1" x14ac:dyDescent="0.25">
      <c r="B23" s="184"/>
      <c r="C23" s="113" t="s">
        <v>43</v>
      </c>
      <c r="D23" s="94"/>
      <c r="E23" s="95"/>
      <c r="F23" s="114"/>
      <c r="G23" s="115"/>
      <c r="H23" s="116"/>
      <c r="I23" s="114"/>
      <c r="J23" s="115"/>
      <c r="K23" s="116"/>
      <c r="L23" s="114"/>
      <c r="M23" s="115"/>
      <c r="N23" s="116"/>
      <c r="O23" s="114"/>
      <c r="P23" s="68"/>
      <c r="Q23" s="69"/>
      <c r="R23" s="69"/>
      <c r="S23" s="69"/>
      <c r="T23" s="69"/>
      <c r="U23" s="69"/>
      <c r="V23" s="69"/>
      <c r="W23" s="69"/>
      <c r="X23" s="69"/>
      <c r="Y23" s="69"/>
      <c r="Z23" s="69"/>
      <c r="AA23" s="69"/>
      <c r="AB23" s="69"/>
      <c r="AC23" s="69"/>
      <c r="AD23" s="69"/>
      <c r="AE23" s="69"/>
      <c r="AF23" s="69"/>
      <c r="AG23" s="69"/>
      <c r="AH23" s="69"/>
      <c r="AI23" s="69"/>
      <c r="AJ23" s="69"/>
      <c r="AK23" s="69"/>
      <c r="AL23" s="69"/>
      <c r="AM23" s="69"/>
      <c r="AN23" s="69"/>
      <c r="AO23" s="69"/>
      <c r="AP23" s="69"/>
      <c r="AQ23" s="69"/>
      <c r="AR23" s="69"/>
      <c r="AS23" s="69"/>
      <c r="AT23" s="69"/>
      <c r="AU23" s="69"/>
      <c r="AV23" s="69"/>
      <c r="AW23" s="69"/>
      <c r="AX23" s="69"/>
      <c r="AY23" s="69"/>
      <c r="AZ23" s="69"/>
      <c r="BA23" s="69"/>
      <c r="BB23" s="69"/>
      <c r="BC23" s="69"/>
      <c r="BD23" s="69"/>
      <c r="BE23" s="69"/>
      <c r="BF23" s="68"/>
      <c r="BG23" s="68"/>
      <c r="BH23" s="68"/>
      <c r="BI23" s="68"/>
      <c r="BJ23" s="68"/>
      <c r="BK23" s="68"/>
      <c r="BL23" s="68"/>
      <c r="BM23" s="68"/>
      <c r="BN23" s="68"/>
    </row>
    <row r="24" spans="1:66" ht="1.35" customHeight="1" x14ac:dyDescent="0.25">
      <c r="B24" s="184"/>
      <c r="C24" s="113" t="s">
        <v>48</v>
      </c>
      <c r="D24" s="94"/>
      <c r="E24" s="95"/>
      <c r="F24" s="114"/>
      <c r="G24" s="115"/>
      <c r="H24" s="116"/>
      <c r="I24" s="114"/>
      <c r="J24" s="115"/>
      <c r="K24" s="116"/>
      <c r="L24" s="114"/>
      <c r="M24" s="115"/>
      <c r="N24" s="116"/>
      <c r="O24" s="114"/>
      <c r="P24" s="68"/>
      <c r="Q24" s="69"/>
      <c r="R24" s="69"/>
      <c r="S24" s="69"/>
      <c r="T24" s="69"/>
      <c r="U24" s="69"/>
      <c r="V24" s="69"/>
      <c r="W24" s="69"/>
      <c r="X24" s="69"/>
      <c r="Y24" s="69"/>
      <c r="Z24" s="69"/>
      <c r="AA24" s="69"/>
      <c r="AB24" s="69"/>
      <c r="AC24" s="69"/>
      <c r="AD24" s="69"/>
      <c r="AE24" s="69"/>
      <c r="AF24" s="69"/>
      <c r="AG24" s="69"/>
      <c r="AH24" s="69"/>
      <c r="AI24" s="69"/>
      <c r="AJ24" s="69"/>
      <c r="AK24" s="69"/>
      <c r="AL24" s="69"/>
      <c r="AM24" s="69"/>
      <c r="AN24" s="69"/>
      <c r="AO24" s="69"/>
      <c r="AP24" s="69"/>
      <c r="AQ24" s="69"/>
      <c r="AR24" s="69"/>
      <c r="AS24" s="69"/>
      <c r="AT24" s="69"/>
      <c r="AU24" s="69"/>
      <c r="AV24" s="69"/>
      <c r="AW24" s="69"/>
      <c r="AX24" s="69"/>
      <c r="AY24" s="69"/>
      <c r="AZ24" s="69"/>
      <c r="BA24" s="69"/>
      <c r="BB24" s="69"/>
      <c r="BC24" s="69"/>
      <c r="BD24" s="69"/>
      <c r="BE24" s="69"/>
      <c r="BF24" s="68"/>
      <c r="BG24" s="68"/>
      <c r="BH24" s="68"/>
      <c r="BI24" s="68"/>
      <c r="BJ24" s="68"/>
      <c r="BK24" s="68"/>
      <c r="BL24" s="68"/>
      <c r="BM24" s="68"/>
      <c r="BN24" s="68"/>
    </row>
    <row r="25" spans="1:66" ht="1.35" customHeight="1" x14ac:dyDescent="0.25">
      <c r="B25" s="184"/>
      <c r="C25" s="117" t="s">
        <v>44</v>
      </c>
      <c r="D25" s="98"/>
      <c r="E25" s="88"/>
      <c r="F25" s="114"/>
      <c r="G25" s="115"/>
      <c r="H25" s="116"/>
      <c r="I25" s="114"/>
      <c r="J25" s="115"/>
      <c r="K25" s="116"/>
      <c r="L25" s="114"/>
      <c r="M25" s="115"/>
      <c r="N25" s="116"/>
      <c r="O25" s="114"/>
      <c r="P25" s="68"/>
      <c r="Q25" s="69"/>
      <c r="R25" s="69"/>
      <c r="S25" s="69"/>
      <c r="T25" s="69"/>
      <c r="U25" s="69"/>
      <c r="V25" s="69"/>
      <c r="W25" s="69"/>
      <c r="X25" s="69"/>
      <c r="Y25" s="69"/>
      <c r="Z25" s="69"/>
      <c r="AA25" s="69"/>
      <c r="AB25" s="69"/>
      <c r="AC25" s="69"/>
      <c r="AD25" s="69"/>
      <c r="AE25" s="69"/>
      <c r="AF25" s="69"/>
      <c r="AG25" s="69"/>
      <c r="AH25" s="69"/>
      <c r="AI25" s="69"/>
      <c r="AJ25" s="69"/>
      <c r="AK25" s="69"/>
      <c r="AL25" s="69"/>
      <c r="AM25" s="69"/>
      <c r="AN25" s="69"/>
      <c r="AO25" s="69"/>
      <c r="AP25" s="69"/>
      <c r="AQ25" s="69"/>
      <c r="AR25" s="69"/>
      <c r="AS25" s="69"/>
      <c r="AT25" s="69"/>
      <c r="AU25" s="69"/>
      <c r="AV25" s="69"/>
      <c r="AW25" s="69"/>
      <c r="AX25" s="69"/>
      <c r="AY25" s="69"/>
      <c r="AZ25" s="69"/>
      <c r="BA25" s="69"/>
      <c r="BB25" s="69"/>
      <c r="BC25" s="69"/>
      <c r="BD25" s="69"/>
      <c r="BE25" s="69"/>
      <c r="BF25" s="68"/>
      <c r="BG25" s="68"/>
      <c r="BH25" s="68"/>
      <c r="BI25" s="68"/>
      <c r="BJ25" s="68"/>
      <c r="BK25" s="68"/>
      <c r="BL25" s="68"/>
      <c r="BM25" s="68"/>
      <c r="BN25" s="68"/>
    </row>
    <row r="26" spans="1:66" ht="15.95" customHeight="1" thickBot="1" x14ac:dyDescent="0.3">
      <c r="B26" s="184"/>
      <c r="C26" s="103" t="s">
        <v>30</v>
      </c>
      <c r="D26" s="80">
        <v>1</v>
      </c>
      <c r="E26" s="118"/>
      <c r="F26" s="119">
        <f>AVERAGE(F27:F29)</f>
        <v>0.5</v>
      </c>
      <c r="G26" s="120"/>
      <c r="H26" s="121"/>
      <c r="I26" s="119">
        <f>AVERAGE(I27:I29)</f>
        <v>0.625</v>
      </c>
      <c r="J26" s="120"/>
      <c r="K26" s="121"/>
      <c r="L26" s="119">
        <f>AVERAGE(L27:L29)</f>
        <v>0.72</v>
      </c>
      <c r="M26" s="120"/>
      <c r="N26" s="121"/>
      <c r="O26" s="122">
        <f>AVERAGE(O27:O29)</f>
        <v>0.5</v>
      </c>
      <c r="P26" s="68"/>
      <c r="Q26" s="69"/>
      <c r="R26" s="69"/>
      <c r="S26" s="69"/>
      <c r="T26" s="69"/>
      <c r="U26" s="69"/>
      <c r="V26" s="69"/>
      <c r="W26" s="69"/>
      <c r="X26" s="69"/>
      <c r="Y26" s="69"/>
      <c r="Z26" s="69"/>
      <c r="AA26" s="69"/>
      <c r="AB26" s="69"/>
      <c r="AC26" s="69"/>
      <c r="AD26" s="69"/>
      <c r="AE26" s="69"/>
      <c r="AF26" s="69"/>
      <c r="AG26" s="69"/>
      <c r="AH26" s="69"/>
      <c r="AI26" s="69"/>
      <c r="AJ26" s="69"/>
      <c r="AK26" s="69"/>
      <c r="AL26" s="69"/>
      <c r="AM26" s="69"/>
      <c r="AN26" s="69"/>
      <c r="AO26" s="69"/>
      <c r="AP26" s="69"/>
      <c r="AQ26" s="69"/>
      <c r="AR26" s="69"/>
      <c r="AS26" s="69"/>
      <c r="AT26" s="69"/>
      <c r="AU26" s="69"/>
      <c r="AV26" s="69"/>
      <c r="AW26" s="69"/>
      <c r="AX26" s="69"/>
      <c r="AY26" s="69"/>
      <c r="AZ26" s="69"/>
      <c r="BA26" s="69"/>
      <c r="BB26" s="69"/>
      <c r="BC26" s="69"/>
      <c r="BD26" s="69"/>
      <c r="BE26" s="69"/>
      <c r="BF26" s="68"/>
      <c r="BG26" s="68"/>
      <c r="BH26" s="68"/>
      <c r="BI26" s="68"/>
      <c r="BJ26" s="68"/>
      <c r="BK26" s="68"/>
      <c r="BL26" s="68"/>
      <c r="BM26" s="68"/>
      <c r="BN26" s="68"/>
    </row>
    <row r="27" spans="1:66" ht="15.4" customHeight="1" x14ac:dyDescent="0.25">
      <c r="B27" s="184"/>
      <c r="C27" s="93" t="s">
        <v>43</v>
      </c>
      <c r="D27" s="94"/>
      <c r="E27" s="95"/>
      <c r="F27" s="82"/>
      <c r="G27" s="96"/>
      <c r="H27" s="95"/>
      <c r="I27" s="82"/>
      <c r="J27" s="96"/>
      <c r="K27" s="95"/>
      <c r="L27" s="82"/>
      <c r="M27" s="96"/>
      <c r="N27" s="95"/>
      <c r="O27" s="82"/>
      <c r="P27" s="68"/>
      <c r="Q27" s="69"/>
      <c r="R27" s="69"/>
      <c r="S27" s="69"/>
      <c r="T27" s="69"/>
      <c r="U27" s="69"/>
      <c r="V27" s="69"/>
      <c r="W27" s="69"/>
      <c r="X27" s="69"/>
      <c r="Y27" s="69"/>
      <c r="Z27" s="69"/>
      <c r="AA27" s="69"/>
      <c r="AB27" s="69"/>
      <c r="AC27" s="69"/>
      <c r="AD27" s="69"/>
      <c r="AE27" s="69"/>
      <c r="AF27" s="69"/>
      <c r="AG27" s="69"/>
      <c r="AH27" s="69"/>
      <c r="AI27" s="69"/>
      <c r="AJ27" s="69"/>
      <c r="AK27" s="69"/>
      <c r="AL27" s="69"/>
      <c r="AM27" s="69"/>
      <c r="AN27" s="69"/>
      <c r="AO27" s="69"/>
      <c r="AP27" s="69"/>
      <c r="AQ27" s="69"/>
      <c r="AR27" s="69"/>
      <c r="AS27" s="69"/>
      <c r="AT27" s="69"/>
      <c r="AU27" s="69"/>
      <c r="AV27" s="69"/>
      <c r="AW27" s="69"/>
      <c r="AX27" s="69"/>
      <c r="AY27" s="69"/>
      <c r="AZ27" s="69"/>
      <c r="BA27" s="69"/>
      <c r="BB27" s="69"/>
      <c r="BC27" s="69"/>
      <c r="BD27" s="69"/>
      <c r="BE27" s="69"/>
      <c r="BF27" s="68"/>
      <c r="BG27" s="68"/>
      <c r="BH27" s="68"/>
      <c r="BI27" s="68"/>
      <c r="BJ27" s="68"/>
      <c r="BK27" s="68"/>
      <c r="BL27" s="68"/>
      <c r="BM27" s="68"/>
      <c r="BN27" s="68"/>
    </row>
    <row r="28" spans="1:66" ht="15.95" customHeight="1" x14ac:dyDescent="0.25">
      <c r="B28" s="184"/>
      <c r="C28" s="93" t="s">
        <v>48</v>
      </c>
      <c r="D28" s="94"/>
      <c r="E28" s="95"/>
      <c r="F28" s="82">
        <v>0.5</v>
      </c>
      <c r="G28" s="96"/>
      <c r="H28" s="95"/>
      <c r="I28" s="82">
        <v>0.75</v>
      </c>
      <c r="J28" s="96"/>
      <c r="K28" s="95"/>
      <c r="L28" s="82">
        <v>0.79</v>
      </c>
      <c r="M28" s="96"/>
      <c r="N28" s="95"/>
      <c r="O28" s="82">
        <v>0.5</v>
      </c>
      <c r="P28" s="68"/>
      <c r="Q28" s="69"/>
      <c r="R28" s="69"/>
      <c r="S28" s="69"/>
      <c r="T28" s="69"/>
      <c r="U28" s="69"/>
      <c r="V28" s="69"/>
      <c r="W28" s="69"/>
      <c r="X28" s="69"/>
      <c r="Y28" s="69"/>
      <c r="Z28" s="69"/>
      <c r="AA28" s="69"/>
      <c r="AB28" s="69"/>
      <c r="AC28" s="69"/>
      <c r="AD28" s="69"/>
      <c r="AE28" s="69"/>
      <c r="AF28" s="69"/>
      <c r="AG28" s="69"/>
      <c r="AH28" s="69"/>
      <c r="AI28" s="69"/>
      <c r="AJ28" s="69"/>
      <c r="AK28" s="69"/>
      <c r="AL28" s="69"/>
      <c r="AM28" s="69"/>
      <c r="AN28" s="69"/>
      <c r="AO28" s="69"/>
      <c r="AP28" s="69"/>
      <c r="AQ28" s="69"/>
      <c r="AR28" s="69"/>
      <c r="AS28" s="69"/>
      <c r="AT28" s="69"/>
      <c r="AU28" s="69"/>
      <c r="AV28" s="69"/>
      <c r="AW28" s="69"/>
      <c r="AX28" s="69"/>
      <c r="AY28" s="69"/>
      <c r="AZ28" s="69"/>
      <c r="BA28" s="69"/>
      <c r="BB28" s="69"/>
      <c r="BC28" s="69"/>
      <c r="BD28" s="69"/>
      <c r="BE28" s="69"/>
      <c r="BF28" s="68"/>
      <c r="BG28" s="68"/>
      <c r="BH28" s="68"/>
      <c r="BI28" s="68"/>
      <c r="BJ28" s="68"/>
      <c r="BK28" s="68"/>
      <c r="BL28" s="68"/>
      <c r="BM28" s="68"/>
      <c r="BN28" s="68"/>
    </row>
    <row r="29" spans="1:66" ht="15.95" customHeight="1" thickBot="1" x14ac:dyDescent="0.3">
      <c r="B29" s="185"/>
      <c r="C29" s="93" t="s">
        <v>44</v>
      </c>
      <c r="D29" s="94"/>
      <c r="E29" s="95"/>
      <c r="F29" s="82">
        <v>0.5</v>
      </c>
      <c r="G29" s="96"/>
      <c r="H29" s="95"/>
      <c r="I29" s="82">
        <v>0.5</v>
      </c>
      <c r="J29" s="96"/>
      <c r="K29" s="95"/>
      <c r="L29" s="82">
        <v>0.65</v>
      </c>
      <c r="M29" s="96"/>
      <c r="N29" s="95"/>
      <c r="O29" s="82">
        <v>0.5</v>
      </c>
      <c r="P29" s="68"/>
      <c r="Q29" s="69"/>
      <c r="R29" s="69"/>
      <c r="S29" s="69"/>
      <c r="T29" s="69"/>
      <c r="U29" s="69"/>
      <c r="V29" s="69"/>
      <c r="W29" s="69"/>
      <c r="X29" s="69"/>
      <c r="Y29" s="69"/>
      <c r="Z29" s="69"/>
      <c r="AA29" s="69"/>
      <c r="AB29" s="69"/>
      <c r="AC29" s="69"/>
      <c r="AD29" s="69"/>
      <c r="AE29" s="69"/>
      <c r="AF29" s="69"/>
      <c r="AG29" s="69"/>
      <c r="AH29" s="69"/>
      <c r="AI29" s="69"/>
      <c r="AJ29" s="69"/>
      <c r="AK29" s="69"/>
      <c r="AL29" s="69"/>
      <c r="AM29" s="69"/>
      <c r="AN29" s="69"/>
      <c r="AO29" s="69"/>
      <c r="AP29" s="69"/>
      <c r="AQ29" s="69"/>
      <c r="AR29" s="69"/>
      <c r="AS29" s="69"/>
      <c r="AT29" s="69"/>
      <c r="AU29" s="69"/>
      <c r="AV29" s="69"/>
      <c r="AW29" s="69"/>
      <c r="AX29" s="69"/>
      <c r="AY29" s="69"/>
      <c r="AZ29" s="69"/>
      <c r="BA29" s="69"/>
      <c r="BB29" s="69"/>
      <c r="BC29" s="69"/>
      <c r="BD29" s="69"/>
      <c r="BE29" s="69"/>
      <c r="BF29" s="68"/>
      <c r="BG29" s="68"/>
      <c r="BH29" s="68"/>
      <c r="BI29" s="68"/>
      <c r="BJ29" s="68"/>
      <c r="BK29" s="68"/>
      <c r="BL29" s="68"/>
      <c r="BM29" s="68"/>
      <c r="BN29" s="68"/>
    </row>
    <row r="30" spans="1:66" s="126" customFormat="1" ht="15.95" customHeight="1" thickBot="1" x14ac:dyDescent="0.3">
      <c r="A30" s="123" t="s">
        <v>1</v>
      </c>
      <c r="B30" s="124"/>
      <c r="C30" s="125"/>
      <c r="D30" s="125"/>
      <c r="E30" s="78"/>
      <c r="F30" s="78"/>
      <c r="G30" s="78"/>
      <c r="H30" s="78"/>
      <c r="I30" s="78"/>
      <c r="J30" s="78"/>
      <c r="K30" s="78"/>
      <c r="L30" s="78"/>
      <c r="M30" s="78"/>
      <c r="N30" s="78"/>
      <c r="O30" s="78"/>
      <c r="P30" s="68"/>
      <c r="Q30" s="69"/>
      <c r="R30" s="69"/>
      <c r="S30" s="69"/>
      <c r="T30" s="69"/>
      <c r="U30" s="69"/>
      <c r="V30" s="69"/>
      <c r="W30" s="69"/>
      <c r="X30" s="69"/>
      <c r="Y30" s="69"/>
      <c r="Z30" s="69"/>
      <c r="AA30" s="69"/>
      <c r="AB30" s="69"/>
      <c r="AC30" s="69"/>
      <c r="AD30" s="69"/>
      <c r="AE30" s="69"/>
      <c r="AF30" s="69"/>
      <c r="AG30" s="69"/>
      <c r="AH30" s="69"/>
      <c r="AI30" s="69"/>
      <c r="AJ30" s="69"/>
      <c r="AK30" s="69"/>
      <c r="AL30" s="69"/>
      <c r="AM30" s="69"/>
      <c r="AN30" s="69"/>
      <c r="AO30" s="69"/>
      <c r="AP30" s="69"/>
      <c r="AQ30" s="69"/>
      <c r="AR30" s="69"/>
      <c r="AS30" s="69"/>
      <c r="AT30" s="69"/>
      <c r="AU30" s="69"/>
      <c r="AV30" s="69"/>
      <c r="AW30" s="69"/>
      <c r="AX30" s="69"/>
      <c r="AY30" s="69"/>
      <c r="AZ30" s="69"/>
      <c r="BA30" s="69"/>
      <c r="BB30" s="69"/>
      <c r="BC30" s="69"/>
      <c r="BD30" s="69"/>
      <c r="BE30" s="69"/>
      <c r="BF30" s="68"/>
      <c r="BG30" s="68"/>
      <c r="BH30" s="68"/>
      <c r="BI30" s="68"/>
      <c r="BJ30" s="68"/>
      <c r="BK30" s="68"/>
      <c r="BL30" s="68"/>
      <c r="BM30" s="68"/>
      <c r="BN30" s="68"/>
    </row>
    <row r="31" spans="1:66" ht="22.35" customHeight="1" thickBot="1" x14ac:dyDescent="0.3">
      <c r="B31" s="186" t="s">
        <v>10</v>
      </c>
      <c r="C31" s="103" t="s">
        <v>115</v>
      </c>
      <c r="D31" s="104">
        <v>1</v>
      </c>
      <c r="E31" s="127">
        <v>427</v>
      </c>
      <c r="F31" s="128">
        <f>1-E31/(MAX($E$31,$H$31,$K$31,$N$31))</f>
        <v>0.55147058823529416</v>
      </c>
      <c r="G31" s="129"/>
      <c r="H31" s="130">
        <v>495</v>
      </c>
      <c r="I31" s="128">
        <f>1-H31/(MAX($E$31,$H$31,$K$31,$N$31))</f>
        <v>0.48004201680672265</v>
      </c>
      <c r="J31" s="131"/>
      <c r="K31" s="130">
        <v>262</v>
      </c>
      <c r="L31" s="128">
        <f>1-K31/(MAX($E$31,$H$31,$K$31,$N$31))</f>
        <v>0.72478991596638653</v>
      </c>
      <c r="M31" s="131"/>
      <c r="N31" s="130">
        <v>952</v>
      </c>
      <c r="O31" s="132">
        <f>1-N31/(MAX($E$31,$H$31,$K$31,$N$31))</f>
        <v>0</v>
      </c>
      <c r="P31" s="110" t="s">
        <v>116</v>
      </c>
      <c r="Q31" s="69"/>
      <c r="R31" s="69"/>
      <c r="S31" s="69"/>
      <c r="T31" s="69"/>
      <c r="U31" s="69"/>
      <c r="V31" s="69"/>
      <c r="W31" s="69"/>
      <c r="X31" s="69"/>
      <c r="Y31" s="69"/>
      <c r="Z31" s="69"/>
      <c r="AA31" s="69"/>
      <c r="AB31" s="69"/>
      <c r="AC31" s="69"/>
      <c r="AD31" s="69"/>
      <c r="AE31" s="69"/>
      <c r="AF31" s="69"/>
      <c r="AG31" s="69"/>
      <c r="AH31" s="69"/>
      <c r="AI31" s="69"/>
      <c r="AJ31" s="69"/>
      <c r="AK31" s="69"/>
      <c r="AL31" s="69"/>
      <c r="AM31" s="69"/>
      <c r="AN31" s="69"/>
      <c r="AO31" s="69"/>
      <c r="AP31" s="69"/>
      <c r="AQ31" s="69"/>
      <c r="AR31" s="69"/>
      <c r="AS31" s="69"/>
      <c r="AT31" s="69"/>
      <c r="AU31" s="69"/>
      <c r="AV31" s="69"/>
      <c r="AW31" s="69"/>
      <c r="AX31" s="69"/>
      <c r="AY31" s="69"/>
      <c r="AZ31" s="69"/>
      <c r="BA31" s="69"/>
      <c r="BB31" s="69"/>
      <c r="BC31" s="69"/>
      <c r="BD31" s="69"/>
      <c r="BE31" s="69"/>
      <c r="BF31" s="68"/>
      <c r="BG31" s="68"/>
      <c r="BH31" s="68"/>
      <c r="BI31" s="68"/>
      <c r="BJ31" s="68"/>
      <c r="BK31" s="68"/>
      <c r="BL31" s="68"/>
      <c r="BM31" s="68"/>
      <c r="BN31" s="68"/>
    </row>
    <row r="32" spans="1:66" ht="22.35" customHeight="1" thickBot="1" x14ac:dyDescent="0.3">
      <c r="B32" s="187"/>
      <c r="C32" s="103" t="s">
        <v>45</v>
      </c>
      <c r="D32" s="133">
        <v>1</v>
      </c>
      <c r="E32" s="81"/>
      <c r="F32" s="82">
        <v>0</v>
      </c>
      <c r="G32" s="129"/>
      <c r="H32" s="134"/>
      <c r="I32" s="82">
        <v>1</v>
      </c>
      <c r="J32" s="131"/>
      <c r="K32" s="134"/>
      <c r="L32" s="82">
        <v>1</v>
      </c>
      <c r="M32" s="131"/>
      <c r="N32" s="134"/>
      <c r="O32" s="135">
        <v>0.13500000000000001</v>
      </c>
      <c r="P32" s="68"/>
      <c r="Q32" s="69"/>
      <c r="R32" s="69"/>
      <c r="S32" s="69"/>
      <c r="T32" s="69"/>
      <c r="U32" s="69"/>
      <c r="V32" s="69"/>
      <c r="W32" s="69"/>
      <c r="X32" s="69"/>
      <c r="Y32" s="69"/>
      <c r="Z32" s="69"/>
      <c r="AA32" s="69"/>
      <c r="AB32" s="69"/>
      <c r="AC32" s="69"/>
      <c r="AD32" s="69"/>
      <c r="AE32" s="69"/>
      <c r="AF32" s="69"/>
      <c r="AG32" s="69"/>
      <c r="AH32" s="69"/>
      <c r="AI32" s="69"/>
      <c r="AJ32" s="69"/>
      <c r="AK32" s="69"/>
      <c r="AL32" s="69"/>
      <c r="AM32" s="69"/>
      <c r="AN32" s="69"/>
      <c r="AO32" s="69"/>
      <c r="AP32" s="69"/>
      <c r="AQ32" s="69"/>
      <c r="AR32" s="69"/>
      <c r="AS32" s="69"/>
      <c r="AT32" s="69"/>
      <c r="AU32" s="69"/>
      <c r="AV32" s="69"/>
      <c r="AW32" s="69"/>
      <c r="AX32" s="69"/>
      <c r="AY32" s="69"/>
      <c r="AZ32" s="69"/>
      <c r="BA32" s="69"/>
      <c r="BB32" s="69"/>
      <c r="BC32" s="69"/>
      <c r="BD32" s="69"/>
      <c r="BE32" s="69"/>
      <c r="BF32" s="68"/>
      <c r="BG32" s="68"/>
      <c r="BH32" s="68"/>
      <c r="BI32" s="68"/>
      <c r="BJ32" s="68"/>
      <c r="BK32" s="68"/>
      <c r="BL32" s="68"/>
      <c r="BM32" s="68"/>
      <c r="BN32" s="68"/>
    </row>
    <row r="33" spans="1:66" s="126" customFormat="1" ht="15.95" customHeight="1" thickBot="1" x14ac:dyDescent="0.3">
      <c r="A33" s="123" t="s">
        <v>2</v>
      </c>
      <c r="B33" s="124"/>
      <c r="C33" s="125"/>
      <c r="D33" s="125"/>
      <c r="E33" s="78"/>
      <c r="F33" s="78"/>
      <c r="G33" s="78"/>
      <c r="H33" s="78"/>
      <c r="I33" s="78"/>
      <c r="J33" s="78"/>
      <c r="K33" s="78"/>
      <c r="L33" s="78"/>
      <c r="M33" s="78"/>
      <c r="N33" s="78"/>
      <c r="O33" s="78"/>
      <c r="P33" s="68"/>
      <c r="Q33" s="69"/>
      <c r="R33" s="69"/>
      <c r="S33" s="69"/>
      <c r="T33" s="69"/>
      <c r="U33" s="69"/>
      <c r="V33" s="69"/>
      <c r="W33" s="69"/>
      <c r="X33" s="69"/>
      <c r="Y33" s="69"/>
      <c r="Z33" s="69"/>
      <c r="AA33" s="69"/>
      <c r="AB33" s="69"/>
      <c r="AC33" s="69"/>
      <c r="AD33" s="69"/>
      <c r="AE33" s="69"/>
      <c r="AF33" s="69"/>
      <c r="AG33" s="69"/>
      <c r="AH33" s="69"/>
      <c r="AI33" s="69"/>
      <c r="AJ33" s="69"/>
      <c r="AK33" s="69"/>
      <c r="AL33" s="69"/>
      <c r="AM33" s="69"/>
      <c r="AN33" s="69"/>
      <c r="AO33" s="69"/>
      <c r="AP33" s="69"/>
      <c r="AQ33" s="69"/>
      <c r="AR33" s="69"/>
      <c r="AS33" s="69"/>
      <c r="AT33" s="69"/>
      <c r="AU33" s="69"/>
      <c r="AV33" s="69"/>
      <c r="AW33" s="69"/>
      <c r="AX33" s="69"/>
      <c r="AY33" s="69"/>
      <c r="AZ33" s="69"/>
      <c r="BA33" s="69"/>
      <c r="BB33" s="69"/>
      <c r="BC33" s="69"/>
      <c r="BD33" s="69"/>
      <c r="BE33" s="69"/>
      <c r="BF33" s="68"/>
      <c r="BG33" s="68"/>
      <c r="BH33" s="68"/>
      <c r="BI33" s="68"/>
      <c r="BJ33" s="68"/>
      <c r="BK33" s="68"/>
      <c r="BL33" s="68"/>
      <c r="BM33" s="68"/>
      <c r="BN33" s="68"/>
    </row>
    <row r="34" spans="1:66" ht="22.35" customHeight="1" thickBot="1" x14ac:dyDescent="0.3">
      <c r="B34" s="136" t="s">
        <v>31</v>
      </c>
      <c r="C34" s="103" t="s">
        <v>112</v>
      </c>
      <c r="D34" s="104">
        <v>1</v>
      </c>
      <c r="E34" s="137"/>
      <c r="F34" s="138">
        <v>0.8</v>
      </c>
      <c r="G34" s="139"/>
      <c r="H34" s="140"/>
      <c r="I34" s="138">
        <v>0.4</v>
      </c>
      <c r="J34" s="139"/>
      <c r="K34" s="140"/>
      <c r="L34" s="138">
        <v>0.2</v>
      </c>
      <c r="M34" s="139"/>
      <c r="N34" s="140"/>
      <c r="O34" s="138">
        <v>0.6</v>
      </c>
      <c r="P34" s="68"/>
      <c r="Q34" s="69"/>
      <c r="R34" s="69"/>
      <c r="S34" s="69"/>
      <c r="T34" s="69"/>
      <c r="U34" s="69"/>
      <c r="V34" s="69"/>
      <c r="W34" s="69"/>
      <c r="X34" s="69"/>
      <c r="Y34" s="69"/>
      <c r="Z34" s="69"/>
      <c r="AA34" s="69"/>
      <c r="AB34" s="69"/>
      <c r="AC34" s="69"/>
      <c r="AD34" s="69"/>
      <c r="AE34" s="69"/>
      <c r="AF34" s="69"/>
      <c r="AG34" s="69"/>
      <c r="AH34" s="69"/>
      <c r="AI34" s="69"/>
      <c r="AJ34" s="69"/>
      <c r="AK34" s="69"/>
      <c r="AL34" s="69"/>
      <c r="AM34" s="69"/>
      <c r="AN34" s="69"/>
      <c r="AO34" s="69"/>
      <c r="AP34" s="69"/>
      <c r="AQ34" s="69"/>
      <c r="AR34" s="69"/>
      <c r="AS34" s="69"/>
      <c r="AT34" s="69"/>
      <c r="AU34" s="69"/>
      <c r="AV34" s="69"/>
      <c r="AW34" s="69"/>
      <c r="AX34" s="69"/>
      <c r="AY34" s="69"/>
      <c r="AZ34" s="69"/>
      <c r="BA34" s="69"/>
      <c r="BB34" s="69"/>
      <c r="BC34" s="69"/>
      <c r="BD34" s="69"/>
      <c r="BE34" s="69"/>
      <c r="BF34" s="68"/>
      <c r="BG34" s="68"/>
      <c r="BH34" s="68"/>
      <c r="BI34" s="68"/>
      <c r="BJ34" s="68"/>
      <c r="BK34" s="68"/>
      <c r="BL34" s="68"/>
      <c r="BM34" s="68"/>
      <c r="BN34" s="68"/>
    </row>
    <row r="35" spans="1:66" ht="31.9" customHeight="1" thickBot="1" x14ac:dyDescent="0.3">
      <c r="B35" s="105" t="s">
        <v>32</v>
      </c>
      <c r="C35" s="103" t="s">
        <v>33</v>
      </c>
      <c r="D35" s="104">
        <v>2</v>
      </c>
      <c r="E35" s="137"/>
      <c r="F35" s="138">
        <v>0.5</v>
      </c>
      <c r="G35" s="139"/>
      <c r="H35" s="140"/>
      <c r="I35" s="138">
        <v>0.7</v>
      </c>
      <c r="J35" s="139"/>
      <c r="K35" s="140"/>
      <c r="L35" s="138">
        <v>0.9</v>
      </c>
      <c r="M35" s="139"/>
      <c r="N35" s="140"/>
      <c r="O35" s="138">
        <v>0.5</v>
      </c>
      <c r="P35" s="68"/>
      <c r="Q35" s="69"/>
      <c r="R35" s="69"/>
      <c r="S35" s="69"/>
      <c r="T35" s="69"/>
      <c r="U35" s="69"/>
      <c r="V35" s="69"/>
      <c r="W35" s="69"/>
      <c r="X35" s="69"/>
      <c r="Y35" s="69"/>
      <c r="Z35" s="69"/>
      <c r="AA35" s="69"/>
      <c r="AB35" s="69"/>
      <c r="AC35" s="69"/>
      <c r="AD35" s="69"/>
      <c r="AE35" s="69"/>
      <c r="AF35" s="69"/>
      <c r="AG35" s="69"/>
      <c r="AH35" s="69"/>
      <c r="AI35" s="69"/>
      <c r="AJ35" s="69"/>
      <c r="AK35" s="69"/>
      <c r="AL35" s="69"/>
      <c r="AM35" s="69"/>
      <c r="AN35" s="69"/>
      <c r="AO35" s="69"/>
      <c r="AP35" s="69"/>
      <c r="AQ35" s="69"/>
      <c r="AR35" s="69"/>
      <c r="AS35" s="69"/>
      <c r="AT35" s="69"/>
      <c r="AU35" s="69"/>
      <c r="AV35" s="69"/>
      <c r="AW35" s="69"/>
      <c r="AX35" s="69"/>
      <c r="AY35" s="69"/>
      <c r="AZ35" s="69"/>
      <c r="BA35" s="69"/>
      <c r="BB35" s="69"/>
      <c r="BC35" s="69"/>
      <c r="BD35" s="69"/>
      <c r="BE35" s="69"/>
      <c r="BF35" s="68"/>
      <c r="BG35" s="68"/>
      <c r="BH35" s="68"/>
      <c r="BI35" s="68"/>
      <c r="BJ35" s="68"/>
      <c r="BK35" s="68"/>
      <c r="BL35" s="68"/>
      <c r="BM35" s="68"/>
      <c r="BN35" s="68"/>
    </row>
    <row r="36" spans="1:66" s="126" customFormat="1" ht="15.95" customHeight="1" thickBot="1" x14ac:dyDescent="0.3">
      <c r="A36" s="123" t="s">
        <v>3</v>
      </c>
      <c r="B36" s="124"/>
      <c r="C36" s="125"/>
      <c r="D36" s="125"/>
      <c r="E36" s="78"/>
      <c r="F36" s="78"/>
      <c r="G36" s="78"/>
      <c r="H36" s="78"/>
      <c r="I36" s="78"/>
      <c r="J36" s="78"/>
      <c r="K36" s="78"/>
      <c r="L36" s="78"/>
      <c r="M36" s="78"/>
      <c r="N36" s="78"/>
      <c r="O36" s="78"/>
      <c r="P36" s="68"/>
      <c r="Q36" s="69"/>
      <c r="R36" s="69"/>
      <c r="S36" s="69"/>
      <c r="T36" s="69"/>
      <c r="U36" s="69"/>
      <c r="V36" s="69"/>
      <c r="W36" s="69"/>
      <c r="X36" s="69"/>
      <c r="Y36" s="69"/>
      <c r="Z36" s="69"/>
      <c r="AA36" s="69"/>
      <c r="AB36" s="69"/>
      <c r="AC36" s="69"/>
      <c r="AD36" s="69"/>
      <c r="AE36" s="69"/>
      <c r="AF36" s="69"/>
      <c r="AG36" s="69"/>
      <c r="AH36" s="69"/>
      <c r="AI36" s="69"/>
      <c r="AJ36" s="69"/>
      <c r="AK36" s="69"/>
      <c r="AL36" s="69"/>
      <c r="AM36" s="69"/>
      <c r="AN36" s="69"/>
      <c r="AO36" s="69"/>
      <c r="AP36" s="69"/>
      <c r="AQ36" s="69"/>
      <c r="AR36" s="69"/>
      <c r="AS36" s="69"/>
      <c r="AT36" s="69"/>
      <c r="AU36" s="69"/>
      <c r="AV36" s="69"/>
      <c r="AW36" s="69"/>
      <c r="AX36" s="69"/>
      <c r="AY36" s="69"/>
      <c r="AZ36" s="69"/>
      <c r="BA36" s="69"/>
      <c r="BB36" s="69"/>
      <c r="BC36" s="69"/>
      <c r="BD36" s="69"/>
      <c r="BE36" s="69"/>
      <c r="BF36" s="68"/>
      <c r="BG36" s="68"/>
      <c r="BH36" s="68"/>
      <c r="BI36" s="68"/>
      <c r="BJ36" s="68"/>
      <c r="BK36" s="68"/>
      <c r="BL36" s="68"/>
      <c r="BM36" s="68"/>
      <c r="BN36" s="68"/>
    </row>
    <row r="37" spans="1:66" ht="17.25" customHeight="1" thickBot="1" x14ac:dyDescent="0.3">
      <c r="B37" s="183" t="s">
        <v>34</v>
      </c>
      <c r="C37" s="141" t="s">
        <v>35</v>
      </c>
      <c r="D37" s="133">
        <v>1</v>
      </c>
      <c r="E37" s="142"/>
      <c r="F37" s="89">
        <f>AVERAGE(F38:F39)</f>
        <v>0.45</v>
      </c>
      <c r="G37" s="143"/>
      <c r="H37" s="143"/>
      <c r="I37" s="89">
        <f>AVERAGE(I38:I39)</f>
        <v>0.3</v>
      </c>
      <c r="J37" s="143"/>
      <c r="K37" s="143"/>
      <c r="L37" s="89">
        <f>AVERAGE(L38:L39)</f>
        <v>0.39999999999999997</v>
      </c>
      <c r="M37" s="143"/>
      <c r="N37" s="143"/>
      <c r="O37" s="89">
        <f>AVERAGE(O38:O39)</f>
        <v>0.39999999999999997</v>
      </c>
      <c r="P37" s="68"/>
      <c r="Q37" s="69"/>
      <c r="R37" s="69"/>
      <c r="S37" s="69"/>
      <c r="T37" s="69"/>
      <c r="U37" s="69"/>
      <c r="V37" s="69"/>
      <c r="W37" s="69"/>
      <c r="X37" s="69"/>
      <c r="Y37" s="69"/>
      <c r="Z37" s="69"/>
      <c r="AA37" s="69"/>
      <c r="AB37" s="69"/>
      <c r="AC37" s="69"/>
      <c r="AD37" s="69"/>
      <c r="AE37" s="69"/>
      <c r="AF37" s="69"/>
      <c r="AG37" s="69"/>
      <c r="AH37" s="69"/>
      <c r="AI37" s="69"/>
      <c r="AJ37" s="69"/>
      <c r="AK37" s="69"/>
      <c r="AL37" s="69"/>
      <c r="AM37" s="69"/>
      <c r="AN37" s="69"/>
      <c r="AO37" s="69"/>
      <c r="AP37" s="69"/>
      <c r="AQ37" s="69"/>
      <c r="AR37" s="69"/>
      <c r="AS37" s="69"/>
      <c r="AT37" s="69"/>
      <c r="AU37" s="69"/>
      <c r="AV37" s="69"/>
      <c r="AW37" s="69"/>
      <c r="AX37" s="69"/>
      <c r="AY37" s="69"/>
      <c r="AZ37" s="69"/>
      <c r="BA37" s="69"/>
      <c r="BB37" s="69"/>
      <c r="BC37" s="69"/>
      <c r="BD37" s="69"/>
      <c r="BE37" s="69"/>
      <c r="BF37" s="68"/>
      <c r="BG37" s="68"/>
      <c r="BH37" s="68"/>
      <c r="BI37" s="68"/>
      <c r="BJ37" s="68"/>
      <c r="BK37" s="68"/>
      <c r="BL37" s="68"/>
      <c r="BM37" s="68"/>
      <c r="BN37" s="68"/>
    </row>
    <row r="38" spans="1:66" ht="17.25" customHeight="1" x14ac:dyDescent="0.25">
      <c r="B38" s="184"/>
      <c r="C38" s="93" t="s">
        <v>46</v>
      </c>
      <c r="D38" s="144"/>
      <c r="E38" s="95"/>
      <c r="F38" s="138">
        <v>0.4</v>
      </c>
      <c r="G38" s="95"/>
      <c r="H38" s="95"/>
      <c r="I38" s="138">
        <v>0.3</v>
      </c>
      <c r="J38" s="95"/>
      <c r="K38" s="95"/>
      <c r="L38" s="138">
        <v>0.7</v>
      </c>
      <c r="M38" s="95"/>
      <c r="N38" s="95"/>
      <c r="O38" s="138">
        <v>0.7</v>
      </c>
      <c r="P38" s="68"/>
      <c r="Q38" s="69"/>
      <c r="R38" s="69"/>
      <c r="S38" s="69"/>
      <c r="T38" s="69"/>
      <c r="U38" s="69"/>
      <c r="V38" s="69"/>
      <c r="W38" s="69"/>
      <c r="X38" s="69"/>
      <c r="Y38" s="69"/>
      <c r="Z38" s="69"/>
      <c r="AA38" s="69"/>
      <c r="AB38" s="69"/>
      <c r="AC38" s="69"/>
      <c r="AD38" s="69"/>
      <c r="AE38" s="69"/>
      <c r="AF38" s="69"/>
      <c r="AG38" s="69"/>
      <c r="AH38" s="69"/>
      <c r="AI38" s="69"/>
      <c r="AJ38" s="69"/>
      <c r="AK38" s="69"/>
      <c r="AL38" s="69"/>
      <c r="AM38" s="69"/>
      <c r="AN38" s="69"/>
      <c r="AO38" s="69"/>
      <c r="AP38" s="69"/>
      <c r="AQ38" s="69"/>
      <c r="AR38" s="69"/>
      <c r="AS38" s="69"/>
      <c r="AT38" s="69"/>
      <c r="AU38" s="69"/>
      <c r="AV38" s="69"/>
      <c r="AW38" s="69"/>
      <c r="AX38" s="69"/>
      <c r="AY38" s="69"/>
      <c r="AZ38" s="69"/>
      <c r="BA38" s="69"/>
      <c r="BB38" s="69"/>
      <c r="BC38" s="69"/>
      <c r="BD38" s="69"/>
      <c r="BE38" s="69"/>
      <c r="BF38" s="68"/>
      <c r="BG38" s="68"/>
      <c r="BH38" s="68"/>
      <c r="BI38" s="68"/>
      <c r="BJ38" s="68"/>
      <c r="BK38" s="68"/>
      <c r="BL38" s="68"/>
      <c r="BM38" s="68"/>
      <c r="BN38" s="68"/>
    </row>
    <row r="39" spans="1:66" ht="17.25" customHeight="1" thickBot="1" x14ac:dyDescent="0.3">
      <c r="B39" s="184"/>
      <c r="C39" s="93" t="s">
        <v>47</v>
      </c>
      <c r="D39" s="144"/>
      <c r="E39" s="95"/>
      <c r="F39" s="138">
        <v>0.5</v>
      </c>
      <c r="G39" s="95"/>
      <c r="H39" s="95"/>
      <c r="I39" s="138">
        <v>0.3</v>
      </c>
      <c r="J39" s="95"/>
      <c r="K39" s="95"/>
      <c r="L39" s="138">
        <v>0.1</v>
      </c>
      <c r="M39" s="95"/>
      <c r="N39" s="95"/>
      <c r="O39" s="138">
        <v>0.1</v>
      </c>
      <c r="P39" s="68"/>
      <c r="Q39" s="69"/>
      <c r="R39" s="69"/>
      <c r="S39" s="69"/>
      <c r="T39" s="69"/>
      <c r="U39" s="69"/>
      <c r="V39" s="69"/>
      <c r="W39" s="69"/>
      <c r="X39" s="69"/>
      <c r="Y39" s="69"/>
      <c r="Z39" s="69"/>
      <c r="AA39" s="69"/>
      <c r="AB39" s="69"/>
      <c r="AC39" s="69"/>
      <c r="AD39" s="69"/>
      <c r="AE39" s="69"/>
      <c r="AF39" s="69"/>
      <c r="AG39" s="69"/>
      <c r="AH39" s="69"/>
      <c r="AI39" s="69"/>
      <c r="AJ39" s="69"/>
      <c r="AK39" s="69"/>
      <c r="AL39" s="69"/>
      <c r="AM39" s="69"/>
      <c r="AN39" s="69"/>
      <c r="AO39" s="69"/>
      <c r="AP39" s="69"/>
      <c r="AQ39" s="69"/>
      <c r="AR39" s="69"/>
      <c r="AS39" s="69"/>
      <c r="AT39" s="69"/>
      <c r="AU39" s="69"/>
      <c r="AV39" s="69"/>
      <c r="AW39" s="69"/>
      <c r="AX39" s="69"/>
      <c r="AY39" s="69"/>
      <c r="AZ39" s="69"/>
      <c r="BA39" s="69"/>
      <c r="BB39" s="69"/>
      <c r="BC39" s="69"/>
      <c r="BD39" s="69"/>
      <c r="BE39" s="69"/>
      <c r="BF39" s="68"/>
      <c r="BG39" s="68"/>
      <c r="BH39" s="68"/>
      <c r="BI39" s="68"/>
      <c r="BJ39" s="68"/>
      <c r="BK39" s="68"/>
      <c r="BL39" s="68"/>
      <c r="BM39" s="68"/>
      <c r="BN39" s="68"/>
    </row>
    <row r="40" spans="1:66" ht="17.25" customHeight="1" thickBot="1" x14ac:dyDescent="0.3">
      <c r="B40" s="184"/>
      <c r="C40" s="141" t="s">
        <v>36</v>
      </c>
      <c r="D40" s="133">
        <v>1</v>
      </c>
      <c r="E40" s="145"/>
      <c r="F40" s="89">
        <f>AVERAGE(F41:F43)</f>
        <v>0.5</v>
      </c>
      <c r="G40" s="146"/>
      <c r="H40" s="146"/>
      <c r="I40" s="89">
        <f>AVERAGE(I41:I43)</f>
        <v>0.70000000000000007</v>
      </c>
      <c r="J40" s="146"/>
      <c r="K40" s="146"/>
      <c r="L40" s="89">
        <f>AVERAGE(L41:L43)</f>
        <v>0.70000000000000007</v>
      </c>
      <c r="M40" s="146"/>
      <c r="N40" s="146"/>
      <c r="O40" s="89">
        <f>AVERAGE(O41:O43)</f>
        <v>0.56666666666666665</v>
      </c>
      <c r="P40" s="68"/>
      <c r="Q40" s="69"/>
      <c r="R40" s="69"/>
      <c r="S40" s="69"/>
      <c r="T40" s="69"/>
      <c r="U40" s="69"/>
      <c r="V40" s="69"/>
      <c r="W40" s="69"/>
      <c r="X40" s="69"/>
      <c r="Y40" s="69"/>
      <c r="Z40" s="69"/>
      <c r="AA40" s="69"/>
      <c r="AB40" s="69"/>
      <c r="AC40" s="69"/>
      <c r="AD40" s="69"/>
      <c r="AE40" s="69"/>
      <c r="AF40" s="69"/>
      <c r="AG40" s="69"/>
      <c r="AH40" s="69"/>
      <c r="AI40" s="69"/>
      <c r="AJ40" s="69"/>
      <c r="AK40" s="69"/>
      <c r="AL40" s="69"/>
      <c r="AM40" s="69"/>
      <c r="AN40" s="69"/>
      <c r="AO40" s="69"/>
      <c r="AP40" s="69"/>
      <c r="AQ40" s="69"/>
      <c r="AR40" s="69"/>
      <c r="AS40" s="69"/>
      <c r="AT40" s="69"/>
      <c r="AU40" s="69"/>
      <c r="AV40" s="69"/>
      <c r="AW40" s="69"/>
      <c r="AX40" s="69"/>
      <c r="AY40" s="69"/>
      <c r="AZ40" s="69"/>
      <c r="BA40" s="69"/>
      <c r="BB40" s="69"/>
      <c r="BC40" s="69"/>
      <c r="BD40" s="69"/>
      <c r="BE40" s="69"/>
      <c r="BF40" s="68"/>
      <c r="BG40" s="68"/>
      <c r="BH40" s="68"/>
      <c r="BI40" s="68"/>
      <c r="BJ40" s="68"/>
      <c r="BK40" s="68"/>
      <c r="BL40" s="68"/>
      <c r="BM40" s="68"/>
      <c r="BN40" s="68"/>
    </row>
    <row r="41" spans="1:66" ht="17.25" customHeight="1" x14ac:dyDescent="0.25">
      <c r="B41" s="184"/>
      <c r="C41" s="93" t="s">
        <v>49</v>
      </c>
      <c r="D41" s="144"/>
      <c r="E41" s="95"/>
      <c r="F41" s="138">
        <v>0.5</v>
      </c>
      <c r="G41" s="95"/>
      <c r="H41" s="95"/>
      <c r="I41" s="138">
        <v>0.9</v>
      </c>
      <c r="J41" s="95"/>
      <c r="K41" s="95"/>
      <c r="L41" s="138">
        <v>0.9</v>
      </c>
      <c r="M41" s="95"/>
      <c r="N41" s="95"/>
      <c r="O41" s="138">
        <v>0.7</v>
      </c>
      <c r="P41" s="68"/>
      <c r="Q41" s="69"/>
      <c r="R41" s="69"/>
      <c r="S41" s="69"/>
      <c r="T41" s="69"/>
      <c r="U41" s="69"/>
      <c r="V41" s="69"/>
      <c r="W41" s="69"/>
      <c r="X41" s="69"/>
      <c r="Y41" s="69"/>
      <c r="Z41" s="69"/>
      <c r="AA41" s="69"/>
      <c r="AB41" s="69"/>
      <c r="AC41" s="69"/>
      <c r="AD41" s="69"/>
      <c r="AE41" s="69"/>
      <c r="AF41" s="69"/>
      <c r="AG41" s="69"/>
      <c r="AH41" s="69"/>
      <c r="AI41" s="69"/>
      <c r="AJ41" s="69"/>
      <c r="AK41" s="69"/>
      <c r="AL41" s="69"/>
      <c r="AM41" s="69"/>
      <c r="AN41" s="69"/>
      <c r="AO41" s="69"/>
      <c r="AP41" s="69"/>
      <c r="AQ41" s="69"/>
      <c r="AR41" s="69"/>
      <c r="AS41" s="69"/>
      <c r="AT41" s="69"/>
      <c r="AU41" s="69"/>
      <c r="AV41" s="69"/>
      <c r="AW41" s="69"/>
      <c r="AX41" s="69"/>
      <c r="AY41" s="69"/>
      <c r="AZ41" s="69"/>
      <c r="BA41" s="69"/>
      <c r="BB41" s="69"/>
      <c r="BC41" s="69"/>
      <c r="BD41" s="69"/>
      <c r="BE41" s="69"/>
      <c r="BF41" s="68"/>
      <c r="BG41" s="68"/>
      <c r="BH41" s="68"/>
      <c r="BI41" s="68"/>
      <c r="BJ41" s="68"/>
      <c r="BK41" s="68"/>
      <c r="BL41" s="68"/>
      <c r="BM41" s="68"/>
      <c r="BN41" s="68"/>
    </row>
    <row r="42" spans="1:66" ht="17.25" customHeight="1" x14ac:dyDescent="0.25">
      <c r="B42" s="184"/>
      <c r="C42" s="93" t="s">
        <v>50</v>
      </c>
      <c r="D42" s="144"/>
      <c r="E42" s="95"/>
      <c r="F42" s="138">
        <v>0.5</v>
      </c>
      <c r="G42" s="95"/>
      <c r="H42" s="95"/>
      <c r="I42" s="138">
        <v>0.9</v>
      </c>
      <c r="J42" s="95"/>
      <c r="K42" s="95"/>
      <c r="L42" s="138">
        <v>0.7</v>
      </c>
      <c r="M42" s="95"/>
      <c r="N42" s="95"/>
      <c r="O42" s="138">
        <v>0.5</v>
      </c>
      <c r="P42" s="68"/>
      <c r="Q42" s="69"/>
      <c r="R42" s="69"/>
      <c r="S42" s="69"/>
      <c r="T42" s="69"/>
      <c r="U42" s="69"/>
      <c r="V42" s="69"/>
      <c r="W42" s="69"/>
      <c r="X42" s="69"/>
      <c r="Y42" s="69"/>
      <c r="Z42" s="69"/>
      <c r="AA42" s="69"/>
      <c r="AB42" s="69"/>
      <c r="AC42" s="69"/>
      <c r="AD42" s="69"/>
      <c r="AE42" s="69"/>
      <c r="AF42" s="69"/>
      <c r="AG42" s="69"/>
      <c r="AH42" s="69"/>
      <c r="AI42" s="69"/>
      <c r="AJ42" s="69"/>
      <c r="AK42" s="69"/>
      <c r="AL42" s="69"/>
      <c r="AM42" s="69"/>
      <c r="AN42" s="69"/>
      <c r="AO42" s="69"/>
      <c r="AP42" s="69"/>
      <c r="AQ42" s="69"/>
      <c r="AR42" s="69"/>
      <c r="AS42" s="69"/>
      <c r="AT42" s="69"/>
      <c r="AU42" s="69"/>
      <c r="AV42" s="69"/>
      <c r="AW42" s="69"/>
      <c r="AX42" s="69"/>
      <c r="AY42" s="69"/>
      <c r="AZ42" s="69"/>
      <c r="BA42" s="69"/>
      <c r="BB42" s="69"/>
      <c r="BC42" s="69"/>
      <c r="BD42" s="69"/>
      <c r="BE42" s="69"/>
      <c r="BF42" s="68"/>
      <c r="BG42" s="68"/>
      <c r="BH42" s="68"/>
      <c r="BI42" s="68"/>
      <c r="BJ42" s="68"/>
      <c r="BK42" s="68"/>
      <c r="BL42" s="68"/>
      <c r="BM42" s="68"/>
      <c r="BN42" s="68"/>
    </row>
    <row r="43" spans="1:66" ht="17.25" customHeight="1" thickBot="1" x14ac:dyDescent="0.3">
      <c r="B43" s="184"/>
      <c r="C43" s="93" t="s">
        <v>51</v>
      </c>
      <c r="D43" s="144"/>
      <c r="E43" s="95"/>
      <c r="F43" s="138">
        <v>0.5</v>
      </c>
      <c r="G43" s="95"/>
      <c r="H43" s="95"/>
      <c r="I43" s="138">
        <v>0.3</v>
      </c>
      <c r="J43" s="95"/>
      <c r="K43" s="95"/>
      <c r="L43" s="138">
        <v>0.5</v>
      </c>
      <c r="M43" s="95"/>
      <c r="N43" s="95"/>
      <c r="O43" s="138">
        <v>0.5</v>
      </c>
      <c r="P43" s="68"/>
      <c r="Q43" s="69"/>
      <c r="R43" s="69"/>
      <c r="S43" s="69"/>
      <c r="T43" s="69"/>
      <c r="U43" s="69"/>
      <c r="V43" s="69"/>
      <c r="W43" s="69"/>
      <c r="X43" s="69"/>
      <c r="Y43" s="69"/>
      <c r="Z43" s="69"/>
      <c r="AA43" s="69"/>
      <c r="AB43" s="69"/>
      <c r="AC43" s="69"/>
      <c r="AD43" s="69"/>
      <c r="AE43" s="69"/>
      <c r="AF43" s="69"/>
      <c r="AG43" s="69"/>
      <c r="AH43" s="69"/>
      <c r="AI43" s="69"/>
      <c r="AJ43" s="69"/>
      <c r="AK43" s="69"/>
      <c r="AL43" s="69"/>
      <c r="AM43" s="69"/>
      <c r="AN43" s="69"/>
      <c r="AO43" s="69"/>
      <c r="AP43" s="69"/>
      <c r="AQ43" s="69"/>
      <c r="AR43" s="69"/>
      <c r="AS43" s="69"/>
      <c r="AT43" s="69"/>
      <c r="AU43" s="69"/>
      <c r="AV43" s="69"/>
      <c r="AW43" s="69"/>
      <c r="AX43" s="69"/>
      <c r="AY43" s="69"/>
      <c r="AZ43" s="69"/>
      <c r="BA43" s="69"/>
      <c r="BB43" s="69"/>
      <c r="BC43" s="69"/>
      <c r="BD43" s="69"/>
      <c r="BE43" s="69"/>
      <c r="BF43" s="68"/>
      <c r="BG43" s="68"/>
      <c r="BH43" s="68"/>
      <c r="BI43" s="68"/>
      <c r="BJ43" s="68"/>
      <c r="BK43" s="68"/>
      <c r="BL43" s="68"/>
      <c r="BM43" s="68"/>
      <c r="BN43" s="68"/>
    </row>
    <row r="44" spans="1:66" ht="17.25" customHeight="1" thickBot="1" x14ac:dyDescent="0.3">
      <c r="B44" s="185"/>
      <c r="C44" s="147" t="s">
        <v>37</v>
      </c>
      <c r="D44" s="133">
        <v>2</v>
      </c>
      <c r="E44" s="137"/>
      <c r="F44" s="138">
        <v>0.8</v>
      </c>
      <c r="G44" s="148"/>
      <c r="H44" s="149"/>
      <c r="I44" s="138">
        <v>0.7</v>
      </c>
      <c r="J44" s="148"/>
      <c r="K44" s="149"/>
      <c r="L44" s="138">
        <v>0.5</v>
      </c>
      <c r="M44" s="148"/>
      <c r="N44" s="149"/>
      <c r="O44" s="138">
        <v>0.8</v>
      </c>
      <c r="P44" s="68"/>
      <c r="Q44" s="69"/>
      <c r="R44" s="69"/>
      <c r="S44" s="69"/>
      <c r="T44" s="69"/>
      <c r="U44" s="69"/>
      <c r="V44" s="69"/>
      <c r="W44" s="69"/>
      <c r="X44" s="69"/>
      <c r="Y44" s="69"/>
      <c r="Z44" s="69"/>
      <c r="AA44" s="69"/>
      <c r="AB44" s="69"/>
      <c r="AC44" s="69"/>
      <c r="AD44" s="69"/>
      <c r="AE44" s="69"/>
      <c r="AF44" s="69"/>
      <c r="AG44" s="69"/>
      <c r="AH44" s="69"/>
      <c r="AI44" s="69"/>
      <c r="AJ44" s="69"/>
      <c r="AK44" s="69"/>
      <c r="AL44" s="69"/>
      <c r="AM44" s="69"/>
      <c r="AN44" s="69"/>
      <c r="AO44" s="69"/>
      <c r="AP44" s="69"/>
      <c r="AQ44" s="69"/>
      <c r="AR44" s="69"/>
      <c r="AS44" s="69"/>
      <c r="AT44" s="69"/>
      <c r="AU44" s="69"/>
      <c r="AV44" s="69"/>
      <c r="AW44" s="69"/>
      <c r="AX44" s="69"/>
      <c r="AY44" s="69"/>
      <c r="AZ44" s="69"/>
      <c r="BA44" s="69"/>
      <c r="BB44" s="69"/>
      <c r="BC44" s="69"/>
      <c r="BD44" s="69"/>
      <c r="BE44" s="69"/>
      <c r="BF44" s="68"/>
      <c r="BG44" s="68"/>
      <c r="BH44" s="68"/>
      <c r="BI44" s="68"/>
      <c r="BJ44" s="68"/>
      <c r="BK44" s="68"/>
      <c r="BL44" s="68"/>
      <c r="BM44" s="68"/>
      <c r="BN44" s="68"/>
    </row>
    <row r="45" spans="1:66" ht="33" customHeight="1" thickBot="1" x14ac:dyDescent="0.3">
      <c r="B45" s="136" t="s">
        <v>38</v>
      </c>
      <c r="C45" s="103" t="s">
        <v>39</v>
      </c>
      <c r="D45" s="104">
        <v>1</v>
      </c>
      <c r="E45" s="145"/>
      <c r="F45" s="150">
        <v>0.2</v>
      </c>
      <c r="G45" s="151"/>
      <c r="H45" s="152"/>
      <c r="I45" s="150">
        <v>0.8</v>
      </c>
      <c r="J45" s="151"/>
      <c r="K45" s="152"/>
      <c r="L45" s="150">
        <v>0.7</v>
      </c>
      <c r="M45" s="151"/>
      <c r="N45" s="152"/>
      <c r="O45" s="153">
        <v>0.6</v>
      </c>
      <c r="P45" s="68"/>
      <c r="Q45" s="69"/>
      <c r="R45" s="69"/>
      <c r="S45" s="69"/>
      <c r="T45" s="69"/>
      <c r="U45" s="69"/>
      <c r="V45" s="69"/>
      <c r="W45" s="69"/>
      <c r="X45" s="69"/>
      <c r="Y45" s="69"/>
      <c r="Z45" s="69"/>
      <c r="AA45" s="69"/>
      <c r="AB45" s="69"/>
      <c r="AC45" s="69"/>
      <c r="AD45" s="69"/>
      <c r="AE45" s="69"/>
      <c r="AF45" s="69"/>
      <c r="AG45" s="69"/>
      <c r="AH45" s="69"/>
      <c r="AI45" s="69"/>
      <c r="AJ45" s="69"/>
      <c r="AK45" s="69"/>
      <c r="AL45" s="69"/>
      <c r="AM45" s="69"/>
      <c r="AN45" s="69"/>
      <c r="AO45" s="69"/>
      <c r="AP45" s="69"/>
      <c r="AQ45" s="69"/>
      <c r="AR45" s="69"/>
      <c r="AS45" s="69"/>
      <c r="AT45" s="69"/>
      <c r="AU45" s="69"/>
      <c r="AV45" s="69"/>
      <c r="AW45" s="69"/>
      <c r="AX45" s="69"/>
      <c r="AY45" s="69"/>
      <c r="AZ45" s="69"/>
      <c r="BA45" s="69"/>
      <c r="BB45" s="69"/>
      <c r="BC45" s="69"/>
      <c r="BD45" s="69"/>
      <c r="BE45" s="69"/>
      <c r="BF45" s="68"/>
      <c r="BG45" s="68"/>
      <c r="BH45" s="68"/>
      <c r="BI45" s="68"/>
      <c r="BJ45" s="68"/>
      <c r="BK45" s="68"/>
      <c r="BL45" s="68"/>
      <c r="BM45" s="68"/>
      <c r="BN45" s="68"/>
    </row>
    <row r="46" spans="1:66" ht="17.25" customHeight="1" thickBot="1" x14ac:dyDescent="0.3">
      <c r="B46" s="183" t="s">
        <v>40</v>
      </c>
      <c r="C46" s="154" t="s">
        <v>41</v>
      </c>
      <c r="D46" s="104">
        <v>1</v>
      </c>
      <c r="E46" s="137"/>
      <c r="F46" s="138">
        <v>0.5</v>
      </c>
      <c r="G46" s="139"/>
      <c r="H46" s="140"/>
      <c r="I46" s="138">
        <v>0.5</v>
      </c>
      <c r="J46" s="139"/>
      <c r="K46" s="140"/>
      <c r="L46" s="138">
        <v>0.7</v>
      </c>
      <c r="M46" s="139"/>
      <c r="N46" s="140"/>
      <c r="O46" s="138">
        <v>0.7</v>
      </c>
      <c r="P46" s="68"/>
      <c r="Q46" s="69"/>
      <c r="R46" s="69"/>
      <c r="S46" s="69"/>
      <c r="T46" s="69"/>
      <c r="U46" s="69"/>
      <c r="V46" s="69"/>
      <c r="W46" s="69"/>
      <c r="X46" s="69"/>
      <c r="Y46" s="69"/>
      <c r="Z46" s="69"/>
      <c r="AA46" s="69"/>
      <c r="AB46" s="69"/>
      <c r="AC46" s="69"/>
      <c r="AD46" s="69"/>
      <c r="AE46" s="69"/>
      <c r="AF46" s="69"/>
      <c r="AG46" s="69"/>
      <c r="AH46" s="69"/>
      <c r="AI46" s="69"/>
      <c r="AJ46" s="69"/>
      <c r="AK46" s="69"/>
      <c r="AL46" s="69"/>
      <c r="AM46" s="69"/>
      <c r="AN46" s="69"/>
      <c r="AO46" s="69"/>
      <c r="AP46" s="69"/>
      <c r="AQ46" s="69"/>
      <c r="AR46" s="69"/>
      <c r="AS46" s="69"/>
      <c r="AT46" s="69"/>
      <c r="AU46" s="69"/>
      <c r="AV46" s="69"/>
      <c r="AW46" s="69"/>
      <c r="AX46" s="69"/>
      <c r="AY46" s="69"/>
      <c r="AZ46" s="69"/>
      <c r="BA46" s="69"/>
      <c r="BB46" s="69"/>
      <c r="BC46" s="69"/>
      <c r="BD46" s="69"/>
      <c r="BE46" s="69"/>
      <c r="BF46" s="68"/>
      <c r="BG46" s="68"/>
      <c r="BH46" s="68"/>
      <c r="BI46" s="68"/>
      <c r="BJ46" s="68"/>
      <c r="BK46" s="68"/>
      <c r="BL46" s="68"/>
      <c r="BM46" s="68"/>
      <c r="BN46" s="68"/>
    </row>
    <row r="47" spans="1:66" ht="17.25" customHeight="1" thickBot="1" x14ac:dyDescent="0.3">
      <c r="B47" s="184"/>
      <c r="C47" s="154" t="s">
        <v>4</v>
      </c>
      <c r="D47" s="104">
        <v>2</v>
      </c>
      <c r="E47" s="137"/>
      <c r="F47" s="138">
        <v>0.5</v>
      </c>
      <c r="G47" s="139"/>
      <c r="H47" s="140"/>
      <c r="I47" s="138">
        <v>0.3</v>
      </c>
      <c r="J47" s="139"/>
      <c r="K47" s="140"/>
      <c r="L47" s="138">
        <v>0.1</v>
      </c>
      <c r="M47" s="139"/>
      <c r="N47" s="140"/>
      <c r="O47" s="138">
        <v>0.2</v>
      </c>
      <c r="P47" s="68"/>
      <c r="Q47" s="69"/>
      <c r="R47" s="69"/>
      <c r="S47" s="69"/>
      <c r="T47" s="69"/>
      <c r="U47" s="69"/>
      <c r="V47" s="69"/>
      <c r="W47" s="69"/>
      <c r="X47" s="69"/>
      <c r="Y47" s="69"/>
      <c r="Z47" s="69"/>
      <c r="AA47" s="69"/>
      <c r="AB47" s="69"/>
      <c r="AC47" s="69"/>
      <c r="AD47" s="69"/>
      <c r="AE47" s="69"/>
      <c r="AF47" s="69"/>
      <c r="AG47" s="69"/>
      <c r="AH47" s="69"/>
      <c r="AI47" s="69"/>
      <c r="AJ47" s="69"/>
      <c r="AK47" s="69"/>
      <c r="AL47" s="69"/>
      <c r="AM47" s="69"/>
      <c r="AN47" s="69"/>
      <c r="AO47" s="69"/>
      <c r="AP47" s="69"/>
      <c r="AQ47" s="69"/>
      <c r="AR47" s="69"/>
      <c r="AS47" s="69"/>
      <c r="AT47" s="69"/>
      <c r="AU47" s="69"/>
      <c r="AV47" s="69"/>
      <c r="AW47" s="69"/>
      <c r="AX47" s="69"/>
      <c r="AY47" s="69"/>
      <c r="AZ47" s="69"/>
      <c r="BA47" s="69"/>
      <c r="BB47" s="69"/>
      <c r="BC47" s="69"/>
      <c r="BD47" s="69"/>
      <c r="BE47" s="69"/>
      <c r="BF47" s="68"/>
      <c r="BG47" s="68"/>
      <c r="BH47" s="68"/>
      <c r="BI47" s="68"/>
      <c r="BJ47" s="68"/>
      <c r="BK47" s="68"/>
      <c r="BL47" s="68"/>
      <c r="BM47" s="68"/>
      <c r="BN47" s="68"/>
    </row>
    <row r="48" spans="1:66" ht="17.25" customHeight="1" thickBot="1" x14ac:dyDescent="0.3">
      <c r="B48" s="185"/>
      <c r="C48" s="87" t="s">
        <v>42</v>
      </c>
      <c r="D48" s="106">
        <v>2</v>
      </c>
      <c r="E48" s="142"/>
      <c r="F48" s="155">
        <v>0.2</v>
      </c>
      <c r="G48" s="156"/>
      <c r="H48" s="157"/>
      <c r="I48" s="155">
        <v>0.4</v>
      </c>
      <c r="J48" s="156"/>
      <c r="K48" s="157"/>
      <c r="L48" s="155">
        <v>0.5</v>
      </c>
      <c r="M48" s="156"/>
      <c r="N48" s="157"/>
      <c r="O48" s="158">
        <v>0.2</v>
      </c>
      <c r="P48" s="68"/>
      <c r="Q48" s="69"/>
      <c r="R48" s="69"/>
      <c r="S48" s="69"/>
      <c r="T48" s="69"/>
      <c r="U48" s="69"/>
      <c r="V48" s="69"/>
      <c r="W48" s="69"/>
      <c r="X48" s="69"/>
      <c r="Y48" s="69"/>
      <c r="Z48" s="69"/>
      <c r="AA48" s="69"/>
      <c r="AB48" s="69"/>
      <c r="AC48" s="69"/>
      <c r="AD48" s="69"/>
      <c r="AE48" s="69"/>
      <c r="AF48" s="69"/>
      <c r="AG48" s="69"/>
      <c r="AH48" s="69"/>
      <c r="AI48" s="69"/>
      <c r="AJ48" s="69"/>
      <c r="AK48" s="69"/>
      <c r="AL48" s="69"/>
      <c r="AM48" s="69"/>
      <c r="AN48" s="69"/>
      <c r="AO48" s="69"/>
      <c r="AP48" s="69"/>
      <c r="AQ48" s="69"/>
      <c r="AR48" s="69"/>
      <c r="AS48" s="69"/>
      <c r="AT48" s="69"/>
      <c r="AU48" s="69"/>
      <c r="AV48" s="69"/>
      <c r="AW48" s="69"/>
      <c r="AX48" s="69"/>
      <c r="AY48" s="69"/>
      <c r="AZ48" s="69"/>
      <c r="BA48" s="69"/>
      <c r="BB48" s="69"/>
      <c r="BC48" s="69"/>
      <c r="BD48" s="69"/>
      <c r="BE48" s="69"/>
      <c r="BF48" s="68"/>
      <c r="BG48" s="68"/>
      <c r="BH48" s="68"/>
      <c r="BI48" s="68"/>
      <c r="BJ48" s="68"/>
      <c r="BK48" s="68"/>
      <c r="BL48" s="68"/>
      <c r="BM48" s="68"/>
      <c r="BN48" s="68"/>
    </row>
    <row r="49" spans="4:66" x14ac:dyDescent="0.25">
      <c r="D49" s="65"/>
      <c r="E49" s="65"/>
      <c r="F49" s="65"/>
      <c r="G49" s="65"/>
      <c r="H49" s="65"/>
      <c r="I49" s="65"/>
      <c r="J49" s="65"/>
      <c r="K49" s="65"/>
      <c r="L49" s="65"/>
      <c r="M49" s="65"/>
      <c r="N49" s="65"/>
      <c r="O49" s="65"/>
      <c r="P49" s="68"/>
      <c r="Q49" s="69"/>
      <c r="R49" s="69"/>
      <c r="S49" s="69"/>
      <c r="T49" s="69"/>
      <c r="U49" s="69"/>
      <c r="V49" s="69"/>
      <c r="W49" s="69"/>
      <c r="X49" s="69"/>
      <c r="Y49" s="69"/>
      <c r="Z49" s="69"/>
      <c r="AA49" s="69"/>
      <c r="AB49" s="69"/>
      <c r="AC49" s="69"/>
      <c r="AD49" s="69"/>
      <c r="AE49" s="69"/>
      <c r="AF49" s="69"/>
      <c r="AG49" s="69"/>
      <c r="AH49" s="69"/>
      <c r="AI49" s="69"/>
      <c r="AJ49" s="69"/>
      <c r="AK49" s="69"/>
      <c r="AL49" s="69"/>
      <c r="AM49" s="69"/>
      <c r="AN49" s="69"/>
      <c r="AO49" s="69"/>
      <c r="AP49" s="69"/>
      <c r="AQ49" s="69"/>
      <c r="AR49" s="69"/>
      <c r="AS49" s="69"/>
      <c r="AT49" s="69"/>
      <c r="AU49" s="69"/>
      <c r="AV49" s="69"/>
      <c r="AW49" s="69"/>
      <c r="AX49" s="69"/>
      <c r="AY49" s="69"/>
      <c r="AZ49" s="69"/>
      <c r="BA49" s="69"/>
      <c r="BB49" s="69"/>
      <c r="BC49" s="69"/>
      <c r="BD49" s="69"/>
      <c r="BE49" s="69"/>
      <c r="BF49" s="68"/>
      <c r="BG49" s="68"/>
      <c r="BH49" s="68"/>
      <c r="BI49" s="68"/>
      <c r="BJ49" s="68"/>
      <c r="BK49" s="68"/>
      <c r="BL49" s="68"/>
      <c r="BM49" s="68"/>
      <c r="BN49" s="68"/>
    </row>
    <row r="50" spans="4:66" x14ac:dyDescent="0.25">
      <c r="D50" s="65"/>
      <c r="E50" s="65"/>
      <c r="F50" s="65"/>
      <c r="G50" s="65"/>
      <c r="H50" s="65"/>
      <c r="I50" s="65"/>
      <c r="J50" s="65"/>
      <c r="K50" s="65"/>
      <c r="L50" s="65"/>
      <c r="M50" s="65"/>
      <c r="N50" s="65"/>
      <c r="O50" s="65"/>
      <c r="P50" s="68"/>
      <c r="Q50" s="69"/>
      <c r="R50" s="69"/>
      <c r="S50" s="69"/>
      <c r="T50" s="69"/>
      <c r="U50" s="69"/>
      <c r="V50" s="69"/>
      <c r="W50" s="69"/>
      <c r="X50" s="69"/>
      <c r="Y50" s="69"/>
      <c r="Z50" s="69"/>
      <c r="AA50" s="69"/>
      <c r="AB50" s="69"/>
      <c r="AC50" s="69"/>
      <c r="AD50" s="69"/>
      <c r="AE50" s="69"/>
      <c r="AF50" s="69"/>
      <c r="AG50" s="69"/>
      <c r="AH50" s="69"/>
      <c r="AI50" s="69"/>
      <c r="AJ50" s="69"/>
      <c r="AK50" s="69"/>
      <c r="AL50" s="69"/>
      <c r="AM50" s="69"/>
      <c r="AN50" s="69"/>
      <c r="AO50" s="69"/>
      <c r="AP50" s="69"/>
      <c r="AQ50" s="69"/>
      <c r="AR50" s="69"/>
      <c r="AS50" s="69"/>
      <c r="AT50" s="69"/>
      <c r="AU50" s="69"/>
      <c r="AV50" s="69"/>
      <c r="AW50" s="69"/>
      <c r="AX50" s="69"/>
      <c r="AY50" s="69"/>
      <c r="AZ50" s="69"/>
      <c r="BA50" s="69"/>
      <c r="BB50" s="69"/>
      <c r="BC50" s="69"/>
      <c r="BD50" s="69"/>
      <c r="BE50" s="69"/>
      <c r="BF50" s="68"/>
      <c r="BG50" s="68"/>
      <c r="BH50" s="68"/>
      <c r="BI50" s="68"/>
      <c r="BJ50" s="68"/>
      <c r="BK50" s="68"/>
      <c r="BL50" s="68"/>
      <c r="BM50" s="68"/>
      <c r="BN50" s="68"/>
    </row>
    <row r="51" spans="4:66" x14ac:dyDescent="0.25">
      <c r="D51" s="65"/>
      <c r="E51" s="65"/>
      <c r="F51" s="65"/>
      <c r="G51" s="65"/>
      <c r="H51" s="65"/>
      <c r="I51" s="65"/>
      <c r="J51" s="65"/>
      <c r="K51" s="65"/>
      <c r="L51" s="65"/>
      <c r="M51" s="65"/>
      <c r="N51" s="65"/>
      <c r="O51" s="65"/>
      <c r="P51" s="68"/>
      <c r="Q51" s="69"/>
      <c r="R51" s="69"/>
      <c r="S51" s="69"/>
      <c r="T51" s="69"/>
      <c r="U51" s="69"/>
      <c r="V51" s="69"/>
      <c r="W51" s="69"/>
      <c r="X51" s="69"/>
      <c r="Y51" s="69"/>
      <c r="Z51" s="69"/>
      <c r="AA51" s="69"/>
      <c r="AB51" s="69"/>
      <c r="AC51" s="69"/>
      <c r="AD51" s="69"/>
      <c r="AE51" s="69"/>
      <c r="AF51" s="69"/>
      <c r="AG51" s="69"/>
      <c r="AH51" s="69"/>
      <c r="AI51" s="69"/>
      <c r="AJ51" s="69"/>
      <c r="AK51" s="69"/>
      <c r="AL51" s="69"/>
      <c r="AM51" s="69"/>
      <c r="AN51" s="69"/>
      <c r="AO51" s="69"/>
      <c r="AP51" s="69"/>
      <c r="AQ51" s="69"/>
      <c r="AR51" s="69"/>
      <c r="AS51" s="69"/>
      <c r="AT51" s="69"/>
      <c r="AU51" s="69"/>
      <c r="AV51" s="69"/>
      <c r="AW51" s="69"/>
      <c r="AX51" s="69"/>
      <c r="AY51" s="69"/>
      <c r="AZ51" s="69"/>
      <c r="BA51" s="69"/>
      <c r="BB51" s="69"/>
      <c r="BC51" s="69"/>
      <c r="BD51" s="69"/>
      <c r="BE51" s="69"/>
      <c r="BF51" s="68"/>
      <c r="BG51" s="68"/>
      <c r="BH51" s="68"/>
      <c r="BI51" s="68"/>
      <c r="BJ51" s="68"/>
      <c r="BK51" s="68"/>
      <c r="BL51" s="68"/>
      <c r="BM51" s="68"/>
      <c r="BN51" s="68"/>
    </row>
    <row r="52" spans="4:66" x14ac:dyDescent="0.25">
      <c r="D52" s="65"/>
      <c r="E52" s="65"/>
      <c r="F52" s="65"/>
      <c r="G52" s="65"/>
      <c r="H52" s="65"/>
      <c r="I52" s="65"/>
      <c r="J52" s="65"/>
      <c r="K52" s="65"/>
      <c r="L52" s="65"/>
      <c r="M52" s="65"/>
      <c r="N52" s="65"/>
      <c r="O52" s="65"/>
      <c r="P52" s="68"/>
      <c r="Q52" s="69"/>
      <c r="R52" s="69"/>
      <c r="S52" s="69"/>
      <c r="T52" s="69"/>
      <c r="U52" s="69"/>
      <c r="V52" s="69"/>
      <c r="W52" s="69"/>
      <c r="X52" s="69"/>
      <c r="Y52" s="69"/>
      <c r="Z52" s="69"/>
      <c r="AA52" s="69"/>
      <c r="AB52" s="69"/>
      <c r="AC52" s="69"/>
      <c r="AD52" s="69"/>
      <c r="AE52" s="69"/>
      <c r="AF52" s="69"/>
      <c r="AG52" s="69"/>
      <c r="AH52" s="69"/>
      <c r="AI52" s="69"/>
      <c r="AJ52" s="69"/>
      <c r="AK52" s="69"/>
      <c r="AL52" s="69"/>
      <c r="AM52" s="69"/>
      <c r="AN52" s="69"/>
      <c r="AO52" s="69"/>
      <c r="AP52" s="69"/>
      <c r="AQ52" s="69"/>
      <c r="AR52" s="69"/>
      <c r="AS52" s="69"/>
      <c r="AT52" s="69"/>
      <c r="AU52" s="69"/>
      <c r="AV52" s="69"/>
      <c r="AW52" s="69"/>
      <c r="AX52" s="69"/>
      <c r="AY52" s="69"/>
      <c r="AZ52" s="69"/>
      <c r="BA52" s="69"/>
      <c r="BB52" s="69"/>
      <c r="BC52" s="69"/>
      <c r="BD52" s="69"/>
      <c r="BE52" s="69"/>
      <c r="BF52" s="68"/>
      <c r="BG52" s="68"/>
      <c r="BH52" s="68"/>
      <c r="BI52" s="68"/>
      <c r="BJ52" s="68"/>
      <c r="BK52" s="68"/>
      <c r="BL52" s="68"/>
      <c r="BM52" s="68"/>
      <c r="BN52" s="68"/>
    </row>
    <row r="53" spans="4:66" x14ac:dyDescent="0.25">
      <c r="D53" s="65"/>
      <c r="E53" s="65"/>
      <c r="F53" s="65"/>
      <c r="G53" s="65"/>
      <c r="H53" s="65"/>
      <c r="I53" s="65"/>
      <c r="J53" s="65"/>
      <c r="K53" s="65"/>
      <c r="L53" s="65"/>
      <c r="M53" s="65"/>
      <c r="N53" s="65"/>
      <c r="O53" s="65"/>
      <c r="P53" s="65"/>
    </row>
    <row r="54" spans="4:66" x14ac:dyDescent="0.25">
      <c r="D54" s="65"/>
      <c r="E54" s="65"/>
      <c r="F54" s="65"/>
      <c r="G54" s="65"/>
      <c r="H54" s="65"/>
      <c r="I54" s="65"/>
      <c r="J54" s="65"/>
      <c r="K54" s="65"/>
      <c r="L54" s="65"/>
      <c r="M54" s="65"/>
      <c r="N54" s="65"/>
      <c r="O54" s="65"/>
      <c r="P54" s="65"/>
    </row>
    <row r="55" spans="4:66" x14ac:dyDescent="0.25">
      <c r="D55" s="65"/>
      <c r="E55" s="65"/>
      <c r="F55" s="65"/>
      <c r="G55" s="65"/>
      <c r="H55" s="65"/>
      <c r="I55" s="65"/>
      <c r="J55" s="65"/>
      <c r="K55" s="65"/>
      <c r="L55" s="65"/>
      <c r="M55" s="65"/>
      <c r="N55" s="65"/>
      <c r="O55" s="65"/>
      <c r="P55" s="65"/>
    </row>
    <row r="56" spans="4:66" x14ac:dyDescent="0.25">
      <c r="D56" s="65"/>
      <c r="E56" s="65"/>
      <c r="F56" s="65"/>
      <c r="G56" s="65"/>
      <c r="H56" s="65"/>
      <c r="I56" s="65"/>
      <c r="J56" s="65"/>
      <c r="K56" s="65"/>
      <c r="L56" s="65"/>
      <c r="M56" s="65"/>
      <c r="N56" s="65"/>
      <c r="O56" s="65"/>
      <c r="P56" s="65"/>
    </row>
    <row r="57" spans="4:66" x14ac:dyDescent="0.25">
      <c r="D57" s="65"/>
      <c r="E57" s="65"/>
      <c r="F57" s="65"/>
      <c r="G57" s="65"/>
      <c r="H57" s="65"/>
      <c r="I57" s="65"/>
      <c r="J57" s="65"/>
      <c r="K57" s="65"/>
      <c r="L57" s="65"/>
      <c r="M57" s="65"/>
      <c r="N57" s="65"/>
      <c r="O57" s="65"/>
      <c r="P57" s="65"/>
    </row>
    <row r="58" spans="4:66" x14ac:dyDescent="0.25">
      <c r="D58" s="65"/>
      <c r="E58" s="65"/>
      <c r="F58" s="65"/>
      <c r="G58" s="65"/>
      <c r="H58" s="65"/>
      <c r="I58" s="65"/>
      <c r="J58" s="65"/>
      <c r="K58" s="65"/>
      <c r="L58" s="65"/>
      <c r="M58" s="65"/>
      <c r="N58" s="65"/>
      <c r="O58" s="65"/>
      <c r="P58" s="65"/>
    </row>
    <row r="59" spans="4:66" x14ac:dyDescent="0.25">
      <c r="D59" s="65"/>
      <c r="E59" s="65"/>
      <c r="F59" s="65"/>
      <c r="G59" s="65"/>
      <c r="H59" s="65"/>
      <c r="I59" s="65"/>
      <c r="J59" s="65"/>
      <c r="K59" s="65"/>
      <c r="L59" s="65"/>
      <c r="M59" s="65"/>
      <c r="N59" s="65"/>
      <c r="O59" s="65"/>
      <c r="P59" s="65"/>
    </row>
    <row r="60" spans="4:66" x14ac:dyDescent="0.25">
      <c r="D60" s="65"/>
      <c r="E60" s="65"/>
      <c r="F60" s="65"/>
      <c r="G60" s="65"/>
      <c r="H60" s="65"/>
      <c r="I60" s="65"/>
      <c r="J60" s="65"/>
      <c r="K60" s="65"/>
      <c r="L60" s="65"/>
      <c r="M60" s="65"/>
      <c r="N60" s="65"/>
      <c r="O60" s="65"/>
      <c r="P60" s="65"/>
    </row>
    <row r="61" spans="4:66" x14ac:dyDescent="0.25">
      <c r="D61" s="65"/>
      <c r="E61" s="65"/>
      <c r="F61" s="65"/>
      <c r="G61" s="65"/>
      <c r="H61" s="65"/>
      <c r="I61" s="65"/>
      <c r="J61" s="65"/>
      <c r="K61" s="65"/>
      <c r="L61" s="65"/>
      <c r="M61" s="65"/>
      <c r="N61" s="65"/>
      <c r="O61" s="65"/>
      <c r="P61" s="65"/>
    </row>
    <row r="62" spans="4:66" x14ac:dyDescent="0.25">
      <c r="D62" s="65"/>
      <c r="E62" s="65"/>
      <c r="F62" s="65"/>
      <c r="G62" s="65"/>
      <c r="H62" s="65"/>
      <c r="I62" s="65"/>
      <c r="J62" s="65"/>
      <c r="K62" s="65"/>
      <c r="L62" s="65"/>
      <c r="M62" s="65"/>
      <c r="N62" s="65"/>
      <c r="O62" s="65"/>
      <c r="P62" s="65"/>
    </row>
    <row r="63" spans="4:66" x14ac:dyDescent="0.25">
      <c r="D63" s="65"/>
      <c r="E63" s="65"/>
      <c r="F63" s="65"/>
      <c r="G63" s="65"/>
      <c r="H63" s="65"/>
      <c r="I63" s="65"/>
      <c r="J63" s="65"/>
      <c r="K63" s="65"/>
      <c r="L63" s="65"/>
      <c r="M63" s="65"/>
      <c r="N63" s="65"/>
      <c r="O63" s="65"/>
      <c r="P63" s="65"/>
    </row>
    <row r="64" spans="4:66" x14ac:dyDescent="0.25">
      <c r="D64" s="65"/>
      <c r="E64" s="65"/>
      <c r="F64" s="65"/>
      <c r="G64" s="65"/>
      <c r="H64" s="65"/>
      <c r="I64" s="65"/>
      <c r="J64" s="65"/>
      <c r="K64" s="65"/>
      <c r="L64" s="65"/>
      <c r="M64" s="65"/>
      <c r="N64" s="65"/>
      <c r="O64" s="65"/>
      <c r="P64" s="65"/>
    </row>
    <row r="65" spans="4:16" x14ac:dyDescent="0.25">
      <c r="D65" s="65"/>
      <c r="E65" s="65"/>
      <c r="F65" s="65"/>
      <c r="G65" s="65"/>
      <c r="H65" s="65"/>
      <c r="I65" s="65"/>
      <c r="J65" s="65"/>
      <c r="K65" s="65"/>
      <c r="L65" s="65"/>
      <c r="M65" s="65"/>
      <c r="N65" s="65"/>
      <c r="O65" s="65"/>
      <c r="P65" s="65"/>
    </row>
    <row r="66" spans="4:16" x14ac:dyDescent="0.25">
      <c r="D66" s="65"/>
      <c r="E66" s="65"/>
      <c r="F66" s="65"/>
      <c r="G66" s="65"/>
      <c r="H66" s="65"/>
      <c r="I66" s="65"/>
      <c r="J66" s="65"/>
      <c r="K66" s="65"/>
      <c r="L66" s="65"/>
      <c r="M66" s="65"/>
      <c r="N66" s="65"/>
      <c r="O66" s="65"/>
      <c r="P66" s="65"/>
    </row>
    <row r="67" spans="4:16" x14ac:dyDescent="0.25">
      <c r="D67" s="65"/>
      <c r="E67" s="65"/>
      <c r="F67" s="65"/>
      <c r="G67" s="65"/>
      <c r="H67" s="65"/>
      <c r="I67" s="65"/>
      <c r="J67" s="65"/>
      <c r="K67" s="65"/>
      <c r="L67" s="65"/>
      <c r="M67" s="65"/>
      <c r="N67" s="65"/>
      <c r="O67" s="65"/>
      <c r="P67" s="65"/>
    </row>
    <row r="68" spans="4:16" x14ac:dyDescent="0.25">
      <c r="D68" s="65"/>
      <c r="E68" s="65"/>
      <c r="F68" s="65"/>
      <c r="G68" s="65"/>
      <c r="H68" s="65"/>
      <c r="I68" s="65"/>
      <c r="J68" s="65"/>
      <c r="K68" s="65"/>
      <c r="L68" s="65"/>
      <c r="M68" s="65"/>
      <c r="N68" s="65"/>
      <c r="O68" s="65"/>
      <c r="P68" s="65"/>
    </row>
    <row r="69" spans="4:16" x14ac:dyDescent="0.25">
      <c r="D69" s="65"/>
      <c r="E69" s="65"/>
      <c r="F69" s="65"/>
      <c r="G69" s="65"/>
      <c r="H69" s="65"/>
      <c r="I69" s="65"/>
      <c r="J69" s="65"/>
      <c r="K69" s="65"/>
      <c r="L69" s="65"/>
      <c r="M69" s="65"/>
      <c r="N69" s="65"/>
      <c r="O69" s="65"/>
      <c r="P69" s="65"/>
    </row>
    <row r="70" spans="4:16" x14ac:dyDescent="0.25">
      <c r="D70" s="65"/>
      <c r="E70" s="65"/>
      <c r="F70" s="65"/>
      <c r="G70" s="65"/>
      <c r="H70" s="65"/>
      <c r="I70" s="65"/>
      <c r="J70" s="65"/>
      <c r="K70" s="65"/>
      <c r="L70" s="65"/>
      <c r="M70" s="65"/>
      <c r="N70" s="65"/>
      <c r="O70" s="65"/>
      <c r="P70" s="65"/>
    </row>
    <row r="71" spans="4:16" x14ac:dyDescent="0.25">
      <c r="D71" s="65"/>
      <c r="E71" s="65"/>
      <c r="F71" s="65"/>
      <c r="G71" s="65"/>
      <c r="H71" s="65"/>
      <c r="I71" s="65"/>
      <c r="J71" s="65"/>
      <c r="K71" s="65"/>
      <c r="L71" s="65"/>
      <c r="M71" s="65"/>
      <c r="N71" s="65"/>
      <c r="O71" s="65"/>
      <c r="P71" s="65"/>
    </row>
    <row r="72" spans="4:16" x14ac:dyDescent="0.25">
      <c r="D72" s="65"/>
      <c r="E72" s="65"/>
      <c r="F72" s="65"/>
      <c r="G72" s="65"/>
      <c r="H72" s="65"/>
      <c r="I72" s="65"/>
      <c r="J72" s="65"/>
      <c r="K72" s="65"/>
      <c r="L72" s="65"/>
      <c r="M72" s="65"/>
      <c r="N72" s="65"/>
      <c r="O72" s="65"/>
      <c r="P72" s="65"/>
    </row>
    <row r="73" spans="4:16" x14ac:dyDescent="0.25">
      <c r="D73" s="65"/>
      <c r="E73" s="65"/>
      <c r="F73" s="65"/>
      <c r="G73" s="65"/>
      <c r="H73" s="65"/>
      <c r="I73" s="65"/>
      <c r="J73" s="65"/>
      <c r="K73" s="65"/>
      <c r="L73" s="65"/>
      <c r="M73" s="65"/>
      <c r="N73" s="65"/>
      <c r="O73" s="65"/>
      <c r="P73" s="65"/>
    </row>
    <row r="74" spans="4:16" x14ac:dyDescent="0.25">
      <c r="D74" s="65"/>
      <c r="E74" s="65"/>
      <c r="F74" s="65"/>
      <c r="G74" s="65"/>
      <c r="H74" s="65"/>
      <c r="I74" s="65"/>
      <c r="J74" s="65"/>
      <c r="K74" s="65"/>
      <c r="L74" s="65"/>
      <c r="M74" s="65"/>
      <c r="N74" s="65"/>
      <c r="O74" s="65"/>
      <c r="P74" s="65"/>
    </row>
    <row r="75" spans="4:16" x14ac:dyDescent="0.25">
      <c r="D75" s="65"/>
      <c r="E75" s="65"/>
      <c r="F75" s="65"/>
      <c r="G75" s="65"/>
      <c r="H75" s="65"/>
      <c r="I75" s="65"/>
      <c r="J75" s="65"/>
      <c r="K75" s="65"/>
      <c r="L75" s="65"/>
      <c r="M75" s="65"/>
      <c r="N75" s="65"/>
      <c r="O75" s="65"/>
      <c r="P75" s="65"/>
    </row>
    <row r="76" spans="4:16" x14ac:dyDescent="0.25">
      <c r="D76" s="65"/>
      <c r="E76" s="65"/>
      <c r="F76" s="65"/>
      <c r="G76" s="65"/>
      <c r="H76" s="65"/>
      <c r="I76" s="65"/>
      <c r="J76" s="65"/>
      <c r="K76" s="65"/>
      <c r="L76" s="65"/>
      <c r="M76" s="65"/>
      <c r="N76" s="65"/>
      <c r="O76" s="65"/>
      <c r="P76" s="65"/>
    </row>
    <row r="77" spans="4:16" x14ac:dyDescent="0.25">
      <c r="D77" s="65"/>
      <c r="E77" s="65"/>
      <c r="F77" s="65"/>
      <c r="G77" s="65"/>
      <c r="H77" s="65"/>
      <c r="I77" s="65"/>
      <c r="J77" s="65"/>
      <c r="K77" s="65"/>
      <c r="L77" s="65"/>
      <c r="M77" s="65"/>
      <c r="N77" s="65"/>
      <c r="O77" s="65"/>
      <c r="P77" s="65"/>
    </row>
    <row r="78" spans="4:16" x14ac:dyDescent="0.25">
      <c r="D78" s="65"/>
      <c r="E78" s="65"/>
      <c r="F78" s="65"/>
      <c r="G78" s="65"/>
      <c r="H78" s="65"/>
      <c r="I78" s="65"/>
      <c r="J78" s="65"/>
      <c r="K78" s="65"/>
      <c r="L78" s="65"/>
      <c r="M78" s="65"/>
      <c r="N78" s="65"/>
      <c r="O78" s="65"/>
      <c r="P78" s="65"/>
    </row>
    <row r="79" spans="4:16" x14ac:dyDescent="0.25">
      <c r="D79" s="65"/>
      <c r="E79" s="65"/>
      <c r="F79" s="65"/>
      <c r="G79" s="65"/>
      <c r="H79" s="65"/>
      <c r="I79" s="65"/>
      <c r="J79" s="65"/>
      <c r="K79" s="65"/>
      <c r="L79" s="65"/>
      <c r="M79" s="65"/>
      <c r="N79" s="65"/>
      <c r="O79" s="65"/>
      <c r="P79" s="65"/>
    </row>
    <row r="80" spans="4:16" x14ac:dyDescent="0.25">
      <c r="D80" s="65"/>
      <c r="E80" s="65"/>
      <c r="F80" s="65"/>
      <c r="G80" s="65"/>
      <c r="H80" s="65"/>
      <c r="I80" s="65"/>
      <c r="J80" s="65"/>
      <c r="K80" s="65"/>
      <c r="L80" s="65"/>
      <c r="M80" s="65"/>
      <c r="N80" s="65"/>
      <c r="O80" s="65"/>
      <c r="P80" s="65"/>
    </row>
    <row r="81" spans="4:16" x14ac:dyDescent="0.25">
      <c r="D81" s="65"/>
      <c r="E81" s="65"/>
      <c r="F81" s="65"/>
      <c r="G81" s="65"/>
      <c r="H81" s="65"/>
      <c r="I81" s="65"/>
      <c r="J81" s="65"/>
      <c r="K81" s="65"/>
      <c r="L81" s="65"/>
      <c r="M81" s="65"/>
      <c r="N81" s="65"/>
      <c r="O81" s="65"/>
      <c r="P81" s="65"/>
    </row>
    <row r="82" spans="4:16" x14ac:dyDescent="0.25">
      <c r="D82" s="65"/>
      <c r="E82" s="65"/>
      <c r="F82" s="65"/>
      <c r="G82" s="65"/>
      <c r="H82" s="65"/>
      <c r="I82" s="65"/>
      <c r="J82" s="65"/>
      <c r="K82" s="65"/>
      <c r="L82" s="65"/>
      <c r="M82" s="65"/>
      <c r="N82" s="65"/>
      <c r="O82" s="65"/>
      <c r="P82" s="65"/>
    </row>
    <row r="83" spans="4:16" x14ac:dyDescent="0.25">
      <c r="D83" s="65"/>
      <c r="E83" s="65"/>
      <c r="F83" s="65"/>
      <c r="G83" s="65"/>
      <c r="H83" s="65"/>
      <c r="I83" s="65"/>
      <c r="J83" s="65"/>
      <c r="K83" s="65"/>
      <c r="L83" s="65"/>
      <c r="M83" s="65"/>
      <c r="N83" s="65"/>
      <c r="O83" s="65"/>
      <c r="P83" s="65"/>
    </row>
    <row r="84" spans="4:16" x14ac:dyDescent="0.25">
      <c r="D84" s="65"/>
      <c r="E84" s="65"/>
      <c r="F84" s="65"/>
      <c r="G84" s="65"/>
      <c r="H84" s="65"/>
      <c r="I84" s="65"/>
      <c r="J84" s="65"/>
      <c r="K84" s="65"/>
      <c r="L84" s="65"/>
      <c r="M84" s="65"/>
      <c r="N84" s="65"/>
      <c r="O84" s="65"/>
      <c r="P84" s="65"/>
    </row>
    <row r="85" spans="4:16" x14ac:dyDescent="0.25">
      <c r="D85" s="65"/>
      <c r="E85" s="65"/>
      <c r="F85" s="65"/>
      <c r="G85" s="65"/>
      <c r="H85" s="65"/>
      <c r="I85" s="65"/>
      <c r="J85" s="65"/>
      <c r="K85" s="65"/>
      <c r="L85" s="65"/>
      <c r="M85" s="65"/>
      <c r="N85" s="65"/>
      <c r="O85" s="65"/>
      <c r="P85" s="65"/>
    </row>
    <row r="86" spans="4:16" x14ac:dyDescent="0.25">
      <c r="D86" s="65"/>
      <c r="E86" s="65"/>
      <c r="F86" s="65"/>
      <c r="G86" s="65"/>
      <c r="H86" s="65"/>
      <c r="I86" s="65"/>
      <c r="J86" s="65"/>
      <c r="K86" s="65"/>
      <c r="L86" s="65"/>
      <c r="M86" s="65"/>
      <c r="N86" s="65"/>
      <c r="O86" s="65"/>
      <c r="P86" s="65"/>
    </row>
    <row r="87" spans="4:16" x14ac:dyDescent="0.25">
      <c r="D87" s="65"/>
      <c r="E87" s="65"/>
      <c r="F87" s="65"/>
      <c r="G87" s="65"/>
      <c r="H87" s="65"/>
      <c r="I87" s="65"/>
      <c r="J87" s="65"/>
      <c r="K87" s="65"/>
      <c r="L87" s="65"/>
      <c r="M87" s="65"/>
      <c r="N87" s="65"/>
      <c r="O87" s="65"/>
      <c r="P87" s="65"/>
    </row>
    <row r="88" spans="4:16" x14ac:dyDescent="0.25">
      <c r="D88" s="65"/>
      <c r="E88" s="65"/>
      <c r="F88" s="65"/>
      <c r="G88" s="65"/>
      <c r="H88" s="65"/>
      <c r="I88" s="65"/>
      <c r="J88" s="65"/>
      <c r="K88" s="65"/>
      <c r="L88" s="65"/>
      <c r="M88" s="65"/>
      <c r="N88" s="65"/>
      <c r="O88" s="65"/>
      <c r="P88" s="65"/>
    </row>
    <row r="89" spans="4:16" x14ac:dyDescent="0.25">
      <c r="D89" s="65"/>
      <c r="E89" s="65"/>
      <c r="F89" s="65"/>
      <c r="G89" s="65"/>
      <c r="H89" s="65"/>
      <c r="I89" s="65"/>
      <c r="J89" s="65"/>
      <c r="K89" s="65"/>
      <c r="L89" s="65"/>
      <c r="M89" s="65"/>
      <c r="N89" s="65"/>
      <c r="O89" s="65"/>
      <c r="P89" s="65"/>
    </row>
    <row r="90" spans="4:16" x14ac:dyDescent="0.25">
      <c r="D90" s="65"/>
      <c r="E90" s="65"/>
      <c r="F90" s="65"/>
      <c r="G90" s="65"/>
      <c r="H90" s="65"/>
      <c r="I90" s="65"/>
      <c r="J90" s="65"/>
      <c r="K90" s="65"/>
      <c r="L90" s="65"/>
      <c r="M90" s="65"/>
      <c r="N90" s="65"/>
      <c r="O90" s="65"/>
      <c r="P90" s="65"/>
    </row>
    <row r="91" spans="4:16" x14ac:dyDescent="0.25">
      <c r="D91" s="65"/>
      <c r="E91" s="65"/>
      <c r="F91" s="65"/>
      <c r="G91" s="65"/>
      <c r="H91" s="65"/>
      <c r="I91" s="65"/>
      <c r="J91" s="65"/>
      <c r="K91" s="65"/>
      <c r="L91" s="65"/>
      <c r="M91" s="65"/>
      <c r="N91" s="65"/>
      <c r="O91" s="65"/>
      <c r="P91" s="65"/>
    </row>
    <row r="92" spans="4:16" x14ac:dyDescent="0.25">
      <c r="D92" s="65"/>
      <c r="E92" s="65"/>
      <c r="F92" s="65"/>
      <c r="G92" s="65"/>
      <c r="H92" s="65"/>
      <c r="I92" s="65"/>
      <c r="J92" s="65"/>
      <c r="K92" s="65"/>
      <c r="L92" s="65"/>
      <c r="M92" s="65"/>
      <c r="N92" s="65"/>
      <c r="O92" s="65"/>
      <c r="P92" s="65"/>
    </row>
    <row r="93" spans="4:16" x14ac:dyDescent="0.25">
      <c r="D93" s="65"/>
      <c r="E93" s="65"/>
      <c r="F93" s="65"/>
      <c r="G93" s="65"/>
      <c r="H93" s="65"/>
      <c r="I93" s="65"/>
      <c r="J93" s="65"/>
      <c r="K93" s="65"/>
      <c r="L93" s="65"/>
      <c r="M93" s="65"/>
      <c r="N93" s="65"/>
      <c r="O93" s="65"/>
      <c r="P93" s="65"/>
    </row>
    <row r="94" spans="4:16" x14ac:dyDescent="0.25">
      <c r="D94" s="65"/>
      <c r="E94" s="65"/>
      <c r="F94" s="65"/>
      <c r="G94" s="65"/>
      <c r="H94" s="65"/>
      <c r="I94" s="65"/>
      <c r="J94" s="65"/>
      <c r="K94" s="65"/>
      <c r="L94" s="65"/>
      <c r="M94" s="65"/>
      <c r="N94" s="65"/>
      <c r="O94" s="65"/>
      <c r="P94" s="65"/>
    </row>
    <row r="95" spans="4:16" x14ac:dyDescent="0.25">
      <c r="D95" s="65"/>
      <c r="E95" s="65"/>
      <c r="F95" s="65"/>
      <c r="G95" s="65"/>
      <c r="H95" s="65"/>
      <c r="I95" s="65"/>
      <c r="J95" s="65"/>
      <c r="K95" s="65"/>
      <c r="L95" s="65"/>
      <c r="M95" s="65"/>
      <c r="N95" s="65"/>
      <c r="O95" s="65"/>
      <c r="P95" s="65"/>
    </row>
    <row r="96" spans="4:16" x14ac:dyDescent="0.25">
      <c r="D96" s="65"/>
      <c r="E96" s="65"/>
      <c r="F96" s="65"/>
      <c r="G96" s="65"/>
      <c r="H96" s="65"/>
      <c r="I96" s="65"/>
      <c r="J96" s="65"/>
      <c r="K96" s="65"/>
      <c r="L96" s="65"/>
      <c r="M96" s="65"/>
      <c r="N96" s="65"/>
      <c r="O96" s="65"/>
      <c r="P96" s="65"/>
    </row>
    <row r="97" spans="4:16" x14ac:dyDescent="0.25">
      <c r="D97" s="65"/>
      <c r="E97" s="65"/>
      <c r="F97" s="65"/>
      <c r="G97" s="65"/>
      <c r="H97" s="65"/>
      <c r="I97" s="65"/>
      <c r="J97" s="65"/>
      <c r="K97" s="65"/>
      <c r="L97" s="65"/>
      <c r="M97" s="65"/>
      <c r="N97" s="65"/>
      <c r="O97" s="65"/>
      <c r="P97" s="65"/>
    </row>
    <row r="98" spans="4:16" x14ac:dyDescent="0.25">
      <c r="D98" s="65"/>
      <c r="E98" s="65"/>
      <c r="F98" s="65"/>
      <c r="G98" s="65"/>
      <c r="H98" s="65"/>
      <c r="I98" s="65"/>
      <c r="J98" s="65"/>
      <c r="K98" s="65"/>
      <c r="L98" s="65"/>
      <c r="M98" s="65"/>
      <c r="N98" s="65"/>
      <c r="O98" s="65"/>
      <c r="P98" s="65"/>
    </row>
    <row r="99" spans="4:16" x14ac:dyDescent="0.25">
      <c r="D99" s="65"/>
      <c r="E99" s="65"/>
      <c r="F99" s="65"/>
      <c r="G99" s="65"/>
      <c r="H99" s="65"/>
      <c r="I99" s="65"/>
      <c r="J99" s="65"/>
      <c r="K99" s="65"/>
      <c r="L99" s="65"/>
      <c r="M99" s="65"/>
      <c r="N99" s="65"/>
      <c r="O99" s="65"/>
      <c r="P99" s="65"/>
    </row>
    <row r="100" spans="4:16" x14ac:dyDescent="0.25">
      <c r="D100" s="65"/>
      <c r="E100" s="65"/>
      <c r="F100" s="65"/>
      <c r="G100" s="65"/>
      <c r="H100" s="65"/>
      <c r="I100" s="65"/>
      <c r="J100" s="65"/>
      <c r="K100" s="65"/>
      <c r="L100" s="65"/>
      <c r="M100" s="65"/>
      <c r="N100" s="65"/>
      <c r="O100" s="65"/>
      <c r="P100" s="65"/>
    </row>
    <row r="101" spans="4:16" x14ac:dyDescent="0.25">
      <c r="D101" s="65"/>
      <c r="E101" s="65"/>
      <c r="F101" s="65"/>
      <c r="G101" s="65"/>
      <c r="H101" s="65"/>
      <c r="I101" s="65"/>
      <c r="J101" s="65"/>
      <c r="K101" s="65"/>
      <c r="L101" s="65"/>
      <c r="M101" s="65"/>
      <c r="N101" s="65"/>
      <c r="O101" s="65"/>
      <c r="P101" s="65"/>
    </row>
    <row r="102" spans="4:16" x14ac:dyDescent="0.25">
      <c r="D102" s="65"/>
      <c r="E102" s="65"/>
      <c r="F102" s="65"/>
      <c r="G102" s="65"/>
      <c r="H102" s="65"/>
      <c r="I102" s="65"/>
      <c r="J102" s="65"/>
      <c r="K102" s="65"/>
      <c r="L102" s="65"/>
      <c r="M102" s="65"/>
      <c r="N102" s="65"/>
      <c r="O102" s="65"/>
      <c r="P102" s="65"/>
    </row>
    <row r="103" spans="4:16" x14ac:dyDescent="0.25">
      <c r="D103" s="65"/>
      <c r="E103" s="65"/>
      <c r="F103" s="65"/>
      <c r="G103" s="65"/>
      <c r="H103" s="65"/>
      <c r="I103" s="65"/>
      <c r="J103" s="65"/>
      <c r="K103" s="65"/>
      <c r="L103" s="65"/>
      <c r="M103" s="65"/>
      <c r="N103" s="65"/>
      <c r="O103" s="65"/>
      <c r="P103" s="65"/>
    </row>
    <row r="104" spans="4:16" x14ac:dyDescent="0.25">
      <c r="D104" s="65"/>
      <c r="E104" s="65"/>
      <c r="F104" s="65"/>
      <c r="G104" s="65"/>
      <c r="H104" s="65"/>
      <c r="I104" s="65"/>
      <c r="J104" s="65"/>
      <c r="K104" s="65"/>
      <c r="L104" s="65"/>
      <c r="M104" s="65"/>
      <c r="N104" s="65"/>
      <c r="O104" s="65"/>
      <c r="P104" s="65"/>
    </row>
    <row r="105" spans="4:16" x14ac:dyDescent="0.25">
      <c r="D105" s="65"/>
      <c r="E105" s="65"/>
      <c r="F105" s="65"/>
      <c r="G105" s="65"/>
      <c r="H105" s="65"/>
      <c r="I105" s="65"/>
      <c r="J105" s="65"/>
      <c r="K105" s="65"/>
      <c r="L105" s="65"/>
      <c r="M105" s="65"/>
      <c r="N105" s="65"/>
      <c r="O105" s="65"/>
      <c r="P105" s="65"/>
    </row>
    <row r="106" spans="4:16" x14ac:dyDescent="0.25">
      <c r="D106" s="65"/>
      <c r="E106" s="65"/>
      <c r="F106" s="65"/>
      <c r="G106" s="65"/>
      <c r="H106" s="65"/>
      <c r="I106" s="65"/>
      <c r="J106" s="65"/>
      <c r="K106" s="65"/>
      <c r="L106" s="65"/>
      <c r="M106" s="65"/>
      <c r="N106" s="65"/>
      <c r="O106" s="65"/>
      <c r="P106" s="65"/>
    </row>
    <row r="107" spans="4:16" x14ac:dyDescent="0.25">
      <c r="D107" s="65"/>
      <c r="E107" s="65"/>
      <c r="F107" s="65"/>
      <c r="G107" s="65"/>
      <c r="H107" s="65"/>
      <c r="I107" s="65"/>
      <c r="J107" s="65"/>
      <c r="K107" s="65"/>
      <c r="L107" s="65"/>
      <c r="M107" s="65"/>
      <c r="N107" s="65"/>
      <c r="O107" s="65"/>
      <c r="P107" s="65"/>
    </row>
    <row r="108" spans="4:16" x14ac:dyDescent="0.25">
      <c r="D108" s="65"/>
      <c r="E108" s="65"/>
      <c r="F108" s="65"/>
      <c r="G108" s="65"/>
      <c r="H108" s="65"/>
      <c r="I108" s="65"/>
      <c r="J108" s="65"/>
      <c r="K108" s="65"/>
      <c r="L108" s="65"/>
      <c r="M108" s="65"/>
      <c r="N108" s="65"/>
      <c r="O108" s="65"/>
      <c r="P108" s="65"/>
    </row>
    <row r="109" spans="4:16" x14ac:dyDescent="0.25">
      <c r="D109" s="65"/>
      <c r="E109" s="65"/>
      <c r="F109" s="65"/>
      <c r="G109" s="65"/>
      <c r="H109" s="65"/>
      <c r="I109" s="65"/>
      <c r="J109" s="65"/>
      <c r="K109" s="65"/>
      <c r="L109" s="65"/>
      <c r="M109" s="65"/>
      <c r="N109" s="65"/>
      <c r="O109" s="65"/>
      <c r="P109" s="65"/>
    </row>
    <row r="110" spans="4:16" x14ac:dyDescent="0.25">
      <c r="D110" s="65"/>
      <c r="E110" s="65"/>
      <c r="F110" s="65"/>
      <c r="G110" s="65"/>
      <c r="H110" s="65"/>
      <c r="I110" s="65"/>
      <c r="J110" s="65"/>
      <c r="K110" s="65"/>
      <c r="L110" s="65"/>
      <c r="M110" s="65"/>
      <c r="N110" s="65"/>
      <c r="O110" s="65"/>
      <c r="P110" s="65"/>
    </row>
    <row r="111" spans="4:16" x14ac:dyDescent="0.25">
      <c r="D111" s="65"/>
      <c r="E111" s="65"/>
      <c r="F111" s="65"/>
      <c r="G111" s="65"/>
      <c r="H111" s="65"/>
      <c r="I111" s="65"/>
      <c r="J111" s="65"/>
      <c r="K111" s="65"/>
      <c r="L111" s="65"/>
      <c r="M111" s="65"/>
      <c r="N111" s="65"/>
      <c r="O111" s="65"/>
      <c r="P111" s="65"/>
    </row>
    <row r="112" spans="4:16" x14ac:dyDescent="0.25">
      <c r="D112" s="65"/>
      <c r="E112" s="65"/>
      <c r="F112" s="65"/>
      <c r="G112" s="65"/>
      <c r="H112" s="65"/>
      <c r="I112" s="65"/>
      <c r="J112" s="65"/>
      <c r="K112" s="65"/>
      <c r="L112" s="65"/>
      <c r="M112" s="65"/>
      <c r="N112" s="65"/>
      <c r="O112" s="65"/>
      <c r="P112" s="65"/>
    </row>
    <row r="113" spans="4:16" x14ac:dyDescent="0.25">
      <c r="D113" s="65"/>
      <c r="E113" s="65"/>
      <c r="F113" s="65"/>
      <c r="G113" s="65"/>
      <c r="H113" s="65"/>
      <c r="I113" s="65"/>
      <c r="J113" s="65"/>
      <c r="K113" s="65"/>
      <c r="L113" s="65"/>
      <c r="M113" s="65"/>
      <c r="N113" s="65"/>
      <c r="O113" s="65"/>
      <c r="P113" s="65"/>
    </row>
    <row r="114" spans="4:16" x14ac:dyDescent="0.25">
      <c r="D114" s="65"/>
      <c r="E114" s="65"/>
      <c r="F114" s="65"/>
      <c r="G114" s="65"/>
      <c r="H114" s="65"/>
      <c r="I114" s="65"/>
      <c r="J114" s="65"/>
      <c r="K114" s="65"/>
      <c r="L114" s="65"/>
      <c r="M114" s="65"/>
      <c r="N114" s="65"/>
      <c r="O114" s="65"/>
      <c r="P114" s="65"/>
    </row>
    <row r="115" spans="4:16" x14ac:dyDescent="0.25">
      <c r="D115" s="65"/>
      <c r="E115" s="65"/>
      <c r="F115" s="65"/>
      <c r="G115" s="65"/>
      <c r="H115" s="65"/>
      <c r="I115" s="65"/>
      <c r="J115" s="65"/>
      <c r="K115" s="65"/>
      <c r="L115" s="65"/>
      <c r="M115" s="65"/>
      <c r="N115" s="65"/>
      <c r="O115" s="65"/>
      <c r="P115" s="65"/>
    </row>
    <row r="116" spans="4:16" x14ac:dyDescent="0.25">
      <c r="D116" s="65"/>
      <c r="E116" s="65"/>
      <c r="F116" s="65"/>
      <c r="G116" s="65"/>
      <c r="H116" s="65"/>
      <c r="I116" s="65"/>
      <c r="J116" s="65"/>
      <c r="K116" s="65"/>
      <c r="L116" s="65"/>
      <c r="M116" s="65"/>
      <c r="N116" s="65"/>
      <c r="O116" s="65"/>
      <c r="P116" s="65"/>
    </row>
    <row r="117" spans="4:16" x14ac:dyDescent="0.25">
      <c r="D117" s="65"/>
      <c r="E117" s="65"/>
      <c r="F117" s="65"/>
      <c r="G117" s="65"/>
      <c r="H117" s="65"/>
      <c r="I117" s="65"/>
      <c r="J117" s="65"/>
      <c r="K117" s="65"/>
      <c r="L117" s="65"/>
      <c r="M117" s="65"/>
      <c r="N117" s="65"/>
      <c r="O117" s="65"/>
      <c r="P117" s="65"/>
    </row>
    <row r="118" spans="4:16" x14ac:dyDescent="0.25">
      <c r="D118" s="65"/>
      <c r="E118" s="65"/>
      <c r="F118" s="65"/>
      <c r="G118" s="65"/>
      <c r="H118" s="65"/>
      <c r="I118" s="65"/>
      <c r="J118" s="65"/>
      <c r="K118" s="65"/>
      <c r="L118" s="65"/>
      <c r="M118" s="65"/>
      <c r="N118" s="65"/>
      <c r="O118" s="65"/>
      <c r="P118" s="65"/>
    </row>
    <row r="119" spans="4:16" x14ac:dyDescent="0.25">
      <c r="D119" s="65"/>
      <c r="E119" s="65"/>
      <c r="F119" s="65"/>
      <c r="G119" s="65"/>
      <c r="H119" s="65"/>
      <c r="I119" s="65"/>
      <c r="J119" s="65"/>
      <c r="K119" s="65"/>
      <c r="L119" s="65"/>
      <c r="M119" s="65"/>
      <c r="N119" s="65"/>
      <c r="O119" s="65"/>
      <c r="P119" s="65"/>
    </row>
    <row r="120" spans="4:16" x14ac:dyDescent="0.25">
      <c r="D120" s="65"/>
      <c r="E120" s="65"/>
      <c r="F120" s="65"/>
      <c r="G120" s="65"/>
      <c r="H120" s="65"/>
      <c r="I120" s="65"/>
      <c r="J120" s="65"/>
      <c r="K120" s="65"/>
      <c r="L120" s="65"/>
      <c r="M120" s="65"/>
      <c r="N120" s="65"/>
      <c r="O120" s="65"/>
      <c r="P120" s="65"/>
    </row>
    <row r="121" spans="4:16" x14ac:dyDescent="0.25">
      <c r="D121" s="65"/>
      <c r="E121" s="65"/>
      <c r="F121" s="65"/>
      <c r="G121" s="65"/>
      <c r="H121" s="65"/>
      <c r="I121" s="65"/>
      <c r="J121" s="65"/>
      <c r="K121" s="65"/>
      <c r="L121" s="65"/>
      <c r="M121" s="65"/>
      <c r="N121" s="65"/>
      <c r="O121" s="65"/>
      <c r="P121" s="65"/>
    </row>
    <row r="122" spans="4:16" x14ac:dyDescent="0.25">
      <c r="D122" s="65"/>
      <c r="E122" s="65"/>
      <c r="F122" s="65"/>
      <c r="G122" s="65"/>
      <c r="H122" s="65"/>
      <c r="I122" s="65"/>
      <c r="J122" s="65"/>
      <c r="K122" s="65"/>
      <c r="L122" s="65"/>
      <c r="M122" s="65"/>
      <c r="N122" s="65"/>
      <c r="O122" s="65"/>
      <c r="P122" s="65"/>
    </row>
    <row r="123" spans="4:16" x14ac:dyDescent="0.25">
      <c r="D123" s="65"/>
      <c r="E123" s="65"/>
      <c r="F123" s="65"/>
      <c r="G123" s="65"/>
      <c r="H123" s="65"/>
      <c r="I123" s="65"/>
      <c r="J123" s="65"/>
      <c r="K123" s="65"/>
      <c r="L123" s="65"/>
      <c r="M123" s="65"/>
      <c r="N123" s="65"/>
      <c r="O123" s="65"/>
      <c r="P123" s="65"/>
    </row>
    <row r="124" spans="4:16" x14ac:dyDescent="0.25">
      <c r="D124" s="65"/>
      <c r="E124" s="65"/>
      <c r="F124" s="65"/>
      <c r="G124" s="65"/>
      <c r="H124" s="65"/>
      <c r="I124" s="65"/>
      <c r="J124" s="65"/>
      <c r="K124" s="65"/>
      <c r="L124" s="65"/>
      <c r="M124" s="65"/>
      <c r="N124" s="65"/>
      <c r="O124" s="65"/>
      <c r="P124" s="65"/>
    </row>
    <row r="125" spans="4:16" x14ac:dyDescent="0.25">
      <c r="D125" s="65"/>
      <c r="E125" s="65"/>
      <c r="F125" s="65"/>
      <c r="G125" s="65"/>
      <c r="H125" s="65"/>
      <c r="I125" s="65"/>
      <c r="J125" s="65"/>
      <c r="K125" s="65"/>
      <c r="L125" s="65"/>
      <c r="M125" s="65"/>
      <c r="N125" s="65"/>
      <c r="O125" s="65"/>
      <c r="P125" s="65"/>
    </row>
    <row r="126" spans="4:16" x14ac:dyDescent="0.25">
      <c r="D126" s="65"/>
      <c r="E126" s="65"/>
      <c r="F126" s="65"/>
      <c r="G126" s="65"/>
      <c r="H126" s="65"/>
      <c r="I126" s="65"/>
      <c r="J126" s="65"/>
      <c r="K126" s="65"/>
      <c r="L126" s="65"/>
      <c r="M126" s="65"/>
      <c r="N126" s="65"/>
      <c r="O126" s="65"/>
      <c r="P126" s="65"/>
    </row>
    <row r="127" spans="4:16" x14ac:dyDescent="0.25">
      <c r="D127" s="65"/>
      <c r="E127" s="65"/>
      <c r="F127" s="65"/>
      <c r="G127" s="65"/>
      <c r="H127" s="65"/>
      <c r="I127" s="65"/>
      <c r="J127" s="65"/>
      <c r="K127" s="65"/>
      <c r="L127" s="65"/>
      <c r="M127" s="65"/>
      <c r="N127" s="65"/>
      <c r="O127" s="65"/>
      <c r="P127" s="65"/>
    </row>
    <row r="128" spans="4:16" x14ac:dyDescent="0.25">
      <c r="D128" s="65"/>
      <c r="E128" s="65"/>
      <c r="F128" s="65"/>
      <c r="G128" s="65"/>
      <c r="H128" s="65"/>
      <c r="I128" s="65"/>
      <c r="J128" s="65"/>
      <c r="K128" s="65"/>
      <c r="L128" s="65"/>
      <c r="M128" s="65"/>
      <c r="N128" s="65"/>
      <c r="O128" s="65"/>
      <c r="P128" s="65"/>
    </row>
    <row r="129" spans="4:16" x14ac:dyDescent="0.25">
      <c r="D129" s="65"/>
      <c r="E129" s="65"/>
      <c r="F129" s="65"/>
      <c r="G129" s="65"/>
      <c r="H129" s="65"/>
      <c r="I129" s="65"/>
      <c r="J129" s="65"/>
      <c r="K129" s="65"/>
      <c r="L129" s="65"/>
      <c r="M129" s="65"/>
      <c r="N129" s="65"/>
      <c r="O129" s="65"/>
      <c r="P129" s="65"/>
    </row>
    <row r="130" spans="4:16" x14ac:dyDescent="0.25">
      <c r="D130" s="65"/>
      <c r="E130" s="65"/>
      <c r="F130" s="65"/>
      <c r="G130" s="65"/>
      <c r="H130" s="65"/>
      <c r="I130" s="65"/>
      <c r="J130" s="65"/>
      <c r="K130" s="65"/>
      <c r="L130" s="65"/>
      <c r="M130" s="65"/>
      <c r="N130" s="65"/>
      <c r="O130" s="65"/>
      <c r="P130" s="65"/>
    </row>
    <row r="131" spans="4:16" x14ac:dyDescent="0.25">
      <c r="D131" s="65"/>
      <c r="E131" s="65"/>
      <c r="F131" s="65"/>
      <c r="G131" s="65"/>
      <c r="H131" s="65"/>
      <c r="I131" s="65"/>
      <c r="J131" s="65"/>
      <c r="K131" s="65"/>
      <c r="L131" s="65"/>
      <c r="M131" s="65"/>
      <c r="N131" s="65"/>
      <c r="O131" s="65"/>
      <c r="P131" s="65"/>
    </row>
    <row r="132" spans="4:16" x14ac:dyDescent="0.25">
      <c r="D132" s="65"/>
      <c r="E132" s="65"/>
      <c r="F132" s="65"/>
      <c r="G132" s="65"/>
      <c r="H132" s="65"/>
      <c r="I132" s="65"/>
      <c r="J132" s="65"/>
      <c r="K132" s="65"/>
      <c r="L132" s="65"/>
      <c r="M132" s="65"/>
      <c r="N132" s="65"/>
      <c r="O132" s="65"/>
      <c r="P132" s="65"/>
    </row>
    <row r="133" spans="4:16" x14ac:dyDescent="0.25">
      <c r="D133" s="65"/>
      <c r="E133" s="65"/>
      <c r="F133" s="65"/>
      <c r="G133" s="65"/>
      <c r="H133" s="65"/>
      <c r="I133" s="65"/>
      <c r="J133" s="65"/>
      <c r="K133" s="65"/>
      <c r="L133" s="65"/>
      <c r="M133" s="65"/>
      <c r="N133" s="65"/>
      <c r="O133" s="65"/>
      <c r="P133" s="65"/>
    </row>
    <row r="134" spans="4:16" x14ac:dyDescent="0.25">
      <c r="D134" s="65"/>
      <c r="E134" s="65"/>
      <c r="F134" s="65"/>
      <c r="G134" s="65"/>
      <c r="H134" s="65"/>
      <c r="I134" s="65"/>
      <c r="J134" s="65"/>
      <c r="K134" s="65"/>
      <c r="L134" s="65"/>
      <c r="M134" s="65"/>
      <c r="N134" s="65"/>
      <c r="O134" s="65"/>
      <c r="P134" s="65"/>
    </row>
    <row r="135" spans="4:16" x14ac:dyDescent="0.25">
      <c r="D135" s="65"/>
      <c r="E135" s="65"/>
      <c r="F135" s="65"/>
      <c r="G135" s="65"/>
      <c r="H135" s="65"/>
      <c r="I135" s="65"/>
      <c r="J135" s="65"/>
      <c r="K135" s="65"/>
      <c r="L135" s="65"/>
      <c r="M135" s="65"/>
      <c r="N135" s="65"/>
      <c r="O135" s="65"/>
      <c r="P135" s="65"/>
    </row>
    <row r="136" spans="4:16" x14ac:dyDescent="0.25">
      <c r="D136" s="65"/>
      <c r="E136" s="65"/>
      <c r="F136" s="65"/>
      <c r="G136" s="65"/>
      <c r="H136" s="65"/>
      <c r="I136" s="65"/>
      <c r="J136" s="65"/>
      <c r="K136" s="65"/>
      <c r="L136" s="65"/>
      <c r="M136" s="65"/>
      <c r="N136" s="65"/>
      <c r="O136" s="65"/>
      <c r="P136" s="65"/>
    </row>
    <row r="137" spans="4:16" x14ac:dyDescent="0.25">
      <c r="D137" s="65"/>
      <c r="E137" s="65"/>
      <c r="F137" s="65"/>
      <c r="G137" s="65"/>
      <c r="H137" s="65"/>
      <c r="I137" s="65"/>
      <c r="J137" s="65"/>
      <c r="K137" s="65"/>
      <c r="L137" s="65"/>
      <c r="M137" s="65"/>
      <c r="N137" s="65"/>
      <c r="O137" s="65"/>
      <c r="P137" s="65"/>
    </row>
    <row r="138" spans="4:16" x14ac:dyDescent="0.25">
      <c r="D138" s="65"/>
      <c r="E138" s="65"/>
      <c r="F138" s="65"/>
      <c r="G138" s="65"/>
      <c r="H138" s="65"/>
      <c r="I138" s="65"/>
      <c r="J138" s="65"/>
      <c r="K138" s="65"/>
      <c r="L138" s="65"/>
      <c r="M138" s="65"/>
      <c r="N138" s="65"/>
      <c r="O138" s="65"/>
      <c r="P138" s="65"/>
    </row>
    <row r="139" spans="4:16" x14ac:dyDescent="0.25">
      <c r="D139" s="65"/>
      <c r="E139" s="65"/>
      <c r="F139" s="65"/>
      <c r="G139" s="65"/>
      <c r="H139" s="65"/>
      <c r="I139" s="65"/>
      <c r="J139" s="65"/>
      <c r="K139" s="65"/>
      <c r="L139" s="65"/>
      <c r="M139" s="65"/>
      <c r="N139" s="65"/>
      <c r="O139" s="65"/>
      <c r="P139" s="65"/>
    </row>
    <row r="140" spans="4:16" x14ac:dyDescent="0.25">
      <c r="D140" s="65"/>
      <c r="E140" s="65"/>
      <c r="F140" s="65"/>
      <c r="G140" s="65"/>
      <c r="H140" s="65"/>
      <c r="I140" s="65"/>
      <c r="J140" s="65"/>
      <c r="K140" s="65"/>
      <c r="L140" s="65"/>
      <c r="M140" s="65"/>
      <c r="N140" s="65"/>
      <c r="O140" s="65"/>
      <c r="P140" s="65"/>
    </row>
    <row r="141" spans="4:16" x14ac:dyDescent="0.25">
      <c r="D141" s="65"/>
      <c r="E141" s="65"/>
      <c r="F141" s="65"/>
      <c r="G141" s="65"/>
      <c r="H141" s="65"/>
      <c r="I141" s="65"/>
      <c r="J141" s="65"/>
      <c r="K141" s="65"/>
      <c r="L141" s="65"/>
      <c r="M141" s="65"/>
      <c r="N141" s="65"/>
      <c r="O141" s="65"/>
      <c r="P141" s="65"/>
    </row>
    <row r="142" spans="4:16" x14ac:dyDescent="0.25">
      <c r="D142" s="65"/>
      <c r="E142" s="65"/>
      <c r="F142" s="65"/>
      <c r="G142" s="65"/>
      <c r="H142" s="65"/>
      <c r="I142" s="65"/>
      <c r="J142" s="65"/>
      <c r="K142" s="65"/>
      <c r="L142" s="65"/>
      <c r="M142" s="65"/>
      <c r="N142" s="65"/>
      <c r="O142" s="65"/>
      <c r="P142" s="65"/>
    </row>
    <row r="143" spans="4:16" x14ac:dyDescent="0.25">
      <c r="D143" s="65"/>
      <c r="E143" s="65"/>
      <c r="F143" s="65"/>
      <c r="G143" s="65"/>
      <c r="H143" s="65"/>
      <c r="I143" s="65"/>
      <c r="J143" s="65"/>
      <c r="K143" s="65"/>
      <c r="L143" s="65"/>
      <c r="M143" s="65"/>
      <c r="N143" s="65"/>
      <c r="O143" s="65"/>
      <c r="P143" s="65"/>
    </row>
    <row r="144" spans="4:16" x14ac:dyDescent="0.25">
      <c r="D144" s="65"/>
      <c r="E144" s="65"/>
      <c r="F144" s="65"/>
      <c r="G144" s="65"/>
      <c r="H144" s="65"/>
      <c r="I144" s="65"/>
      <c r="J144" s="65"/>
      <c r="K144" s="65"/>
      <c r="L144" s="65"/>
      <c r="M144" s="65"/>
      <c r="N144" s="65"/>
      <c r="O144" s="65"/>
      <c r="P144" s="65"/>
    </row>
    <row r="145" spans="4:16" x14ac:dyDescent="0.25">
      <c r="D145" s="65"/>
      <c r="E145" s="65"/>
      <c r="F145" s="65"/>
      <c r="G145" s="65"/>
      <c r="H145" s="65"/>
      <c r="I145" s="65"/>
      <c r="J145" s="65"/>
      <c r="K145" s="65"/>
      <c r="L145" s="65"/>
      <c r="M145" s="65"/>
      <c r="N145" s="65"/>
      <c r="O145" s="65"/>
      <c r="P145" s="65"/>
    </row>
    <row r="146" spans="4:16" x14ac:dyDescent="0.25">
      <c r="D146" s="65"/>
      <c r="E146" s="65"/>
      <c r="F146" s="65"/>
      <c r="G146" s="65"/>
      <c r="H146" s="65"/>
      <c r="I146" s="65"/>
      <c r="J146" s="65"/>
      <c r="K146" s="65"/>
      <c r="L146" s="65"/>
      <c r="M146" s="65"/>
      <c r="N146" s="65"/>
      <c r="O146" s="65"/>
      <c r="P146" s="65"/>
    </row>
    <row r="147" spans="4:16" x14ac:dyDescent="0.25">
      <c r="D147" s="65"/>
      <c r="E147" s="65"/>
      <c r="F147" s="65"/>
      <c r="G147" s="65"/>
      <c r="H147" s="65"/>
      <c r="I147" s="65"/>
      <c r="J147" s="65"/>
      <c r="K147" s="65"/>
      <c r="L147" s="65"/>
      <c r="M147" s="65"/>
      <c r="N147" s="65"/>
      <c r="O147" s="65"/>
      <c r="P147" s="65"/>
    </row>
    <row r="148" spans="4:16" x14ac:dyDescent="0.25">
      <c r="D148" s="65"/>
      <c r="E148" s="65"/>
      <c r="F148" s="65"/>
      <c r="G148" s="65"/>
      <c r="H148" s="65"/>
      <c r="I148" s="65"/>
      <c r="J148" s="65"/>
      <c r="K148" s="65"/>
      <c r="L148" s="65"/>
      <c r="M148" s="65"/>
      <c r="N148" s="65"/>
      <c r="O148" s="65"/>
      <c r="P148" s="65"/>
    </row>
    <row r="149" spans="4:16" x14ac:dyDescent="0.25">
      <c r="D149" s="65"/>
      <c r="E149" s="65"/>
      <c r="F149" s="65"/>
      <c r="G149" s="65"/>
      <c r="H149" s="65"/>
      <c r="I149" s="65"/>
      <c r="J149" s="65"/>
      <c r="K149" s="65"/>
      <c r="L149" s="65"/>
      <c r="M149" s="65"/>
      <c r="N149" s="65"/>
      <c r="O149" s="65"/>
      <c r="P149" s="65"/>
    </row>
    <row r="150" spans="4:16" x14ac:dyDescent="0.25">
      <c r="D150" s="65"/>
      <c r="E150" s="65"/>
      <c r="F150" s="65"/>
      <c r="G150" s="65"/>
      <c r="H150" s="65"/>
      <c r="I150" s="65"/>
      <c r="J150" s="65"/>
      <c r="K150" s="65"/>
      <c r="L150" s="65"/>
      <c r="M150" s="65"/>
      <c r="N150" s="65"/>
      <c r="O150" s="65"/>
      <c r="P150" s="65"/>
    </row>
    <row r="151" spans="4:16" x14ac:dyDescent="0.25">
      <c r="D151" s="65"/>
      <c r="E151" s="65"/>
      <c r="F151" s="65"/>
      <c r="G151" s="65"/>
      <c r="H151" s="65"/>
      <c r="I151" s="65"/>
      <c r="J151" s="65"/>
      <c r="K151" s="65"/>
      <c r="L151" s="65"/>
      <c r="M151" s="65"/>
      <c r="N151" s="65"/>
      <c r="O151" s="65"/>
      <c r="P151" s="65"/>
    </row>
    <row r="152" spans="4:16" x14ac:dyDescent="0.25">
      <c r="D152" s="65"/>
      <c r="E152" s="65"/>
      <c r="F152" s="65"/>
      <c r="G152" s="65"/>
      <c r="H152" s="65"/>
      <c r="I152" s="65"/>
      <c r="J152" s="65"/>
      <c r="K152" s="65"/>
      <c r="L152" s="65"/>
      <c r="M152" s="65"/>
      <c r="N152" s="65"/>
      <c r="O152" s="65"/>
      <c r="P152" s="65"/>
    </row>
    <row r="153" spans="4:16" x14ac:dyDescent="0.25">
      <c r="D153" s="65"/>
      <c r="E153" s="65"/>
      <c r="F153" s="65"/>
      <c r="G153" s="65"/>
      <c r="H153" s="65"/>
      <c r="I153" s="65"/>
      <c r="J153" s="65"/>
      <c r="K153" s="65"/>
      <c r="L153" s="65"/>
      <c r="M153" s="65"/>
      <c r="N153" s="65"/>
      <c r="O153" s="65"/>
      <c r="P153" s="65"/>
    </row>
    <row r="154" spans="4:16" x14ac:dyDescent="0.25">
      <c r="D154" s="65"/>
      <c r="E154" s="65"/>
      <c r="F154" s="65"/>
      <c r="G154" s="65"/>
      <c r="H154" s="65"/>
      <c r="I154" s="65"/>
      <c r="J154" s="65"/>
      <c r="K154" s="65"/>
      <c r="L154" s="65"/>
      <c r="M154" s="65"/>
      <c r="N154" s="65"/>
      <c r="O154" s="65"/>
      <c r="P154" s="65"/>
    </row>
    <row r="155" spans="4:16" x14ac:dyDescent="0.25">
      <c r="D155" s="65"/>
      <c r="E155" s="65"/>
      <c r="F155" s="65"/>
      <c r="G155" s="65"/>
      <c r="H155" s="65"/>
      <c r="I155" s="65"/>
      <c r="J155" s="65"/>
      <c r="K155" s="65"/>
      <c r="L155" s="65"/>
      <c r="M155" s="65"/>
      <c r="N155" s="65"/>
      <c r="O155" s="65"/>
      <c r="P155" s="65"/>
    </row>
    <row r="156" spans="4:16" x14ac:dyDescent="0.25">
      <c r="D156" s="65"/>
      <c r="E156" s="65"/>
      <c r="F156" s="65"/>
      <c r="G156" s="65"/>
      <c r="H156" s="65"/>
      <c r="I156" s="65"/>
      <c r="J156" s="65"/>
      <c r="K156" s="65"/>
      <c r="L156" s="65"/>
      <c r="M156" s="65"/>
      <c r="N156" s="65"/>
      <c r="O156" s="65"/>
      <c r="P156" s="65"/>
    </row>
    <row r="157" spans="4:16" x14ac:dyDescent="0.25">
      <c r="D157" s="65"/>
      <c r="E157" s="65"/>
      <c r="F157" s="65"/>
      <c r="G157" s="65"/>
      <c r="H157" s="65"/>
      <c r="I157" s="65"/>
      <c r="J157" s="65"/>
      <c r="K157" s="65"/>
      <c r="L157" s="65"/>
      <c r="M157" s="65"/>
      <c r="N157" s="65"/>
      <c r="O157" s="65"/>
      <c r="P157" s="65"/>
    </row>
    <row r="158" spans="4:16" x14ac:dyDescent="0.25">
      <c r="D158" s="65"/>
      <c r="E158" s="65"/>
      <c r="F158" s="65"/>
      <c r="G158" s="65"/>
      <c r="H158" s="65"/>
      <c r="I158" s="65"/>
      <c r="J158" s="65"/>
      <c r="K158" s="65"/>
      <c r="L158" s="65"/>
      <c r="M158" s="65"/>
      <c r="N158" s="65"/>
      <c r="O158" s="65"/>
      <c r="P158" s="65"/>
    </row>
    <row r="159" spans="4:16" x14ac:dyDescent="0.25">
      <c r="D159" s="65"/>
      <c r="E159" s="65"/>
      <c r="F159" s="65"/>
      <c r="G159" s="65"/>
      <c r="H159" s="65"/>
      <c r="I159" s="65"/>
      <c r="J159" s="65"/>
      <c r="K159" s="65"/>
      <c r="L159" s="65"/>
      <c r="M159" s="65"/>
      <c r="N159" s="65"/>
      <c r="O159" s="65"/>
      <c r="P159" s="65"/>
    </row>
    <row r="160" spans="4:16" x14ac:dyDescent="0.25">
      <c r="D160" s="65"/>
      <c r="E160" s="65"/>
      <c r="F160" s="65"/>
      <c r="G160" s="65"/>
      <c r="H160" s="65"/>
      <c r="I160" s="65"/>
      <c r="J160" s="65"/>
      <c r="K160" s="65"/>
      <c r="L160" s="65"/>
      <c r="M160" s="65"/>
      <c r="N160" s="65"/>
      <c r="O160" s="65"/>
      <c r="P160" s="65"/>
    </row>
    <row r="161" spans="4:16" x14ac:dyDescent="0.25">
      <c r="D161" s="65"/>
      <c r="E161" s="65"/>
      <c r="F161" s="65"/>
      <c r="G161" s="65"/>
      <c r="H161" s="65"/>
      <c r="I161" s="65"/>
      <c r="J161" s="65"/>
      <c r="K161" s="65"/>
      <c r="L161" s="65"/>
      <c r="M161" s="65"/>
      <c r="N161" s="65"/>
      <c r="O161" s="65"/>
      <c r="P161" s="65"/>
    </row>
    <row r="162" spans="4:16" x14ac:dyDescent="0.25">
      <c r="D162" s="65"/>
      <c r="E162" s="65"/>
      <c r="F162" s="65"/>
      <c r="G162" s="65"/>
      <c r="H162" s="65"/>
      <c r="I162" s="65"/>
      <c r="J162" s="65"/>
      <c r="K162" s="65"/>
      <c r="L162" s="65"/>
      <c r="M162" s="65"/>
      <c r="N162" s="65"/>
      <c r="O162" s="65"/>
      <c r="P162" s="65"/>
    </row>
    <row r="163" spans="4:16" x14ac:dyDescent="0.25">
      <c r="D163" s="65"/>
      <c r="E163" s="65"/>
      <c r="F163" s="65"/>
      <c r="G163" s="65"/>
      <c r="H163" s="65"/>
      <c r="I163" s="65"/>
      <c r="J163" s="65"/>
      <c r="K163" s="65"/>
      <c r="L163" s="65"/>
      <c r="M163" s="65"/>
      <c r="N163" s="65"/>
      <c r="O163" s="65"/>
      <c r="P163" s="65"/>
    </row>
    <row r="164" spans="4:16" x14ac:dyDescent="0.25">
      <c r="D164" s="65"/>
      <c r="E164" s="65"/>
      <c r="F164" s="65"/>
      <c r="G164" s="65"/>
      <c r="H164" s="65"/>
      <c r="I164" s="65"/>
      <c r="J164" s="65"/>
      <c r="K164" s="65"/>
      <c r="L164" s="65"/>
      <c r="M164" s="65"/>
      <c r="N164" s="65"/>
      <c r="O164" s="65"/>
      <c r="P164" s="65"/>
    </row>
    <row r="165" spans="4:16" x14ac:dyDescent="0.25">
      <c r="D165" s="65"/>
      <c r="E165" s="65"/>
      <c r="F165" s="65"/>
      <c r="G165" s="65"/>
      <c r="H165" s="65"/>
      <c r="I165" s="65"/>
      <c r="J165" s="65"/>
      <c r="K165" s="65"/>
      <c r="L165" s="65"/>
      <c r="M165" s="65"/>
      <c r="N165" s="65"/>
      <c r="O165" s="65"/>
      <c r="P165" s="65"/>
    </row>
    <row r="166" spans="4:16" x14ac:dyDescent="0.25">
      <c r="D166" s="65"/>
      <c r="E166" s="65"/>
      <c r="F166" s="65"/>
      <c r="G166" s="65"/>
      <c r="H166" s="65"/>
      <c r="I166" s="65"/>
      <c r="J166" s="65"/>
      <c r="K166" s="65"/>
      <c r="L166" s="65"/>
      <c r="M166" s="65"/>
      <c r="N166" s="65"/>
      <c r="O166" s="65"/>
      <c r="P166" s="65"/>
    </row>
    <row r="167" spans="4:16" x14ac:dyDescent="0.25">
      <c r="D167" s="65"/>
      <c r="E167" s="65"/>
      <c r="F167" s="65"/>
      <c r="G167" s="65"/>
      <c r="H167" s="65"/>
      <c r="I167" s="65"/>
      <c r="J167" s="65"/>
      <c r="K167" s="65"/>
      <c r="L167" s="65"/>
      <c r="M167" s="65"/>
      <c r="N167" s="65"/>
      <c r="O167" s="65"/>
      <c r="P167" s="65"/>
    </row>
    <row r="168" spans="4:16" x14ac:dyDescent="0.25">
      <c r="D168" s="65"/>
      <c r="E168" s="65"/>
      <c r="F168" s="65"/>
      <c r="G168" s="65"/>
      <c r="H168" s="65"/>
      <c r="I168" s="65"/>
      <c r="J168" s="65"/>
      <c r="K168" s="65"/>
      <c r="L168" s="65"/>
      <c r="M168" s="65"/>
      <c r="N168" s="65"/>
      <c r="O168" s="65"/>
      <c r="P168" s="65"/>
    </row>
    <row r="169" spans="4:16" x14ac:dyDescent="0.25">
      <c r="D169" s="65"/>
      <c r="E169" s="65"/>
      <c r="F169" s="65"/>
      <c r="G169" s="65"/>
      <c r="H169" s="65"/>
      <c r="I169" s="65"/>
      <c r="J169" s="65"/>
      <c r="K169" s="65"/>
      <c r="L169" s="65"/>
      <c r="M169" s="65"/>
      <c r="N169" s="65"/>
      <c r="O169" s="65"/>
      <c r="P169" s="65"/>
    </row>
    <row r="170" spans="4:16" x14ac:dyDescent="0.25">
      <c r="D170" s="65"/>
      <c r="E170" s="65"/>
      <c r="F170" s="65"/>
      <c r="G170" s="65"/>
      <c r="H170" s="65"/>
      <c r="I170" s="65"/>
      <c r="J170" s="65"/>
      <c r="K170" s="65"/>
      <c r="L170" s="65"/>
      <c r="M170" s="65"/>
      <c r="N170" s="65"/>
      <c r="O170" s="65"/>
      <c r="P170" s="65"/>
    </row>
    <row r="171" spans="4:16" x14ac:dyDescent="0.25">
      <c r="D171" s="65"/>
      <c r="E171" s="65"/>
      <c r="F171" s="65"/>
      <c r="G171" s="65"/>
      <c r="H171" s="65"/>
      <c r="I171" s="65"/>
      <c r="J171" s="65"/>
      <c r="K171" s="65"/>
      <c r="L171" s="65"/>
      <c r="M171" s="65"/>
      <c r="N171" s="65"/>
      <c r="O171" s="65"/>
      <c r="P171" s="65"/>
    </row>
    <row r="172" spans="4:16" x14ac:dyDescent="0.25">
      <c r="D172" s="65"/>
      <c r="E172" s="65"/>
      <c r="F172" s="65"/>
      <c r="G172" s="65"/>
      <c r="H172" s="65"/>
      <c r="I172" s="65"/>
      <c r="J172" s="65"/>
      <c r="K172" s="65"/>
      <c r="L172" s="65"/>
      <c r="M172" s="65"/>
      <c r="N172" s="65"/>
      <c r="O172" s="65"/>
      <c r="P172" s="65"/>
    </row>
    <row r="173" spans="4:16" x14ac:dyDescent="0.25">
      <c r="D173" s="65"/>
      <c r="E173" s="65"/>
      <c r="F173" s="65"/>
      <c r="G173" s="65"/>
      <c r="H173" s="65"/>
      <c r="I173" s="65"/>
      <c r="J173" s="65"/>
      <c r="K173" s="65"/>
      <c r="L173" s="65"/>
      <c r="M173" s="65"/>
      <c r="N173" s="65"/>
      <c r="O173" s="65"/>
      <c r="P173" s="65"/>
    </row>
    <row r="174" spans="4:16" x14ac:dyDescent="0.25">
      <c r="D174" s="65"/>
      <c r="E174" s="65"/>
      <c r="F174" s="65"/>
      <c r="G174" s="65"/>
      <c r="H174" s="65"/>
      <c r="I174" s="65"/>
      <c r="J174" s="65"/>
      <c r="K174" s="65"/>
      <c r="L174" s="65"/>
      <c r="M174" s="65"/>
      <c r="N174" s="65"/>
      <c r="O174" s="65"/>
      <c r="P174" s="65"/>
    </row>
    <row r="175" spans="4:16" x14ac:dyDescent="0.25">
      <c r="D175" s="65"/>
      <c r="E175" s="65"/>
      <c r="F175" s="65"/>
      <c r="G175" s="65"/>
      <c r="H175" s="65"/>
      <c r="I175" s="65"/>
      <c r="J175" s="65"/>
      <c r="K175" s="65"/>
      <c r="L175" s="65"/>
      <c r="M175" s="65"/>
      <c r="N175" s="65"/>
      <c r="O175" s="65"/>
      <c r="P175" s="65"/>
    </row>
    <row r="176" spans="4:16" x14ac:dyDescent="0.25">
      <c r="D176" s="65"/>
      <c r="E176" s="65"/>
      <c r="F176" s="65"/>
      <c r="G176" s="65"/>
      <c r="H176" s="65"/>
      <c r="I176" s="65"/>
      <c r="J176" s="65"/>
      <c r="K176" s="65"/>
      <c r="L176" s="65"/>
      <c r="M176" s="65"/>
      <c r="N176" s="65"/>
      <c r="O176" s="65"/>
      <c r="P176" s="65"/>
    </row>
    <row r="177" spans="4:16" x14ac:dyDescent="0.25">
      <c r="D177" s="65"/>
      <c r="E177" s="65"/>
      <c r="F177" s="65"/>
      <c r="G177" s="65"/>
      <c r="H177" s="65"/>
      <c r="I177" s="65"/>
      <c r="J177" s="65"/>
      <c r="K177" s="65"/>
      <c r="L177" s="65"/>
      <c r="M177" s="65"/>
      <c r="N177" s="65"/>
      <c r="O177" s="65"/>
      <c r="P177" s="65"/>
    </row>
    <row r="178" spans="4:16" x14ac:dyDescent="0.25">
      <c r="D178" s="65"/>
      <c r="E178" s="65"/>
      <c r="F178" s="65"/>
      <c r="G178" s="65"/>
      <c r="H178" s="65"/>
      <c r="I178" s="65"/>
      <c r="J178" s="65"/>
      <c r="K178" s="65"/>
      <c r="L178" s="65"/>
      <c r="M178" s="65"/>
      <c r="N178" s="65"/>
      <c r="O178" s="65"/>
      <c r="P178" s="65"/>
    </row>
    <row r="179" spans="4:16" x14ac:dyDescent="0.25">
      <c r="D179" s="65"/>
      <c r="E179" s="65"/>
      <c r="F179" s="65"/>
      <c r="G179" s="65"/>
      <c r="H179" s="65"/>
      <c r="I179" s="65"/>
      <c r="J179" s="65"/>
      <c r="K179" s="65"/>
      <c r="L179" s="65"/>
      <c r="M179" s="65"/>
      <c r="N179" s="65"/>
      <c r="O179" s="65"/>
      <c r="P179" s="65"/>
    </row>
    <row r="180" spans="4:16" x14ac:dyDescent="0.25">
      <c r="D180" s="65"/>
      <c r="E180" s="65"/>
      <c r="F180" s="65"/>
      <c r="G180" s="65"/>
      <c r="H180" s="65"/>
      <c r="I180" s="65"/>
      <c r="J180" s="65"/>
      <c r="K180" s="65"/>
      <c r="L180" s="65"/>
      <c r="M180" s="65"/>
      <c r="N180" s="65"/>
      <c r="O180" s="65"/>
      <c r="P180" s="65"/>
    </row>
    <row r="181" spans="4:16" x14ac:dyDescent="0.25">
      <c r="D181" s="65"/>
      <c r="E181" s="65"/>
      <c r="F181" s="65"/>
      <c r="G181" s="65"/>
      <c r="H181" s="65"/>
      <c r="I181" s="65"/>
      <c r="J181" s="65"/>
      <c r="K181" s="65"/>
      <c r="L181" s="65"/>
      <c r="M181" s="65"/>
      <c r="N181" s="65"/>
      <c r="O181" s="65"/>
      <c r="P181" s="65"/>
    </row>
    <row r="182" spans="4:16" x14ac:dyDescent="0.25">
      <c r="D182" s="65"/>
      <c r="E182" s="65"/>
      <c r="F182" s="65"/>
      <c r="G182" s="65"/>
      <c r="H182" s="65"/>
      <c r="I182" s="65"/>
      <c r="J182" s="65"/>
      <c r="K182" s="65"/>
      <c r="L182" s="65"/>
      <c r="M182" s="65"/>
      <c r="N182" s="65"/>
      <c r="O182" s="65"/>
      <c r="P182" s="65"/>
    </row>
    <row r="183" spans="4:16" x14ac:dyDescent="0.25">
      <c r="D183" s="65"/>
      <c r="E183" s="65"/>
      <c r="F183" s="65"/>
      <c r="G183" s="65"/>
      <c r="H183" s="65"/>
      <c r="I183" s="65"/>
      <c r="J183" s="65"/>
      <c r="K183" s="65"/>
      <c r="L183" s="65"/>
      <c r="M183" s="65"/>
      <c r="N183" s="65"/>
      <c r="O183" s="65"/>
      <c r="P183" s="65"/>
    </row>
    <row r="184" spans="4:16" x14ac:dyDescent="0.25">
      <c r="D184" s="65"/>
      <c r="E184" s="65"/>
      <c r="F184" s="65"/>
      <c r="G184" s="65"/>
      <c r="H184" s="65"/>
      <c r="I184" s="65"/>
      <c r="J184" s="65"/>
      <c r="K184" s="65"/>
      <c r="L184" s="65"/>
      <c r="M184" s="65"/>
      <c r="N184" s="65"/>
      <c r="O184" s="65"/>
      <c r="P184" s="65"/>
    </row>
    <row r="185" spans="4:16" x14ac:dyDescent="0.25">
      <c r="D185" s="65"/>
      <c r="E185" s="65"/>
      <c r="F185" s="65"/>
      <c r="G185" s="65"/>
      <c r="H185" s="65"/>
      <c r="I185" s="65"/>
      <c r="J185" s="65"/>
      <c r="K185" s="65"/>
      <c r="L185" s="65"/>
      <c r="M185" s="65"/>
      <c r="N185" s="65"/>
      <c r="O185" s="65"/>
      <c r="P185" s="65"/>
    </row>
    <row r="186" spans="4:16" x14ac:dyDescent="0.25">
      <c r="D186" s="65"/>
      <c r="E186" s="65"/>
      <c r="F186" s="65"/>
      <c r="G186" s="65"/>
      <c r="H186" s="65"/>
      <c r="I186" s="65"/>
      <c r="J186" s="65"/>
      <c r="K186" s="65"/>
      <c r="L186" s="65"/>
      <c r="M186" s="65"/>
      <c r="N186" s="65"/>
      <c r="O186" s="65"/>
      <c r="P186" s="65"/>
    </row>
    <row r="187" spans="4:16" x14ac:dyDescent="0.25">
      <c r="D187" s="65"/>
      <c r="E187" s="65"/>
      <c r="F187" s="65"/>
      <c r="G187" s="65"/>
      <c r="H187" s="65"/>
      <c r="I187" s="65"/>
      <c r="J187" s="65"/>
      <c r="K187" s="65"/>
      <c r="L187" s="65"/>
      <c r="M187" s="65"/>
      <c r="N187" s="65"/>
      <c r="O187" s="65"/>
      <c r="P187" s="65"/>
    </row>
    <row r="188" spans="4:16" x14ac:dyDescent="0.25">
      <c r="D188" s="65"/>
      <c r="E188" s="65"/>
      <c r="F188" s="65"/>
      <c r="G188" s="65"/>
      <c r="H188" s="65"/>
      <c r="I188" s="65"/>
      <c r="J188" s="65"/>
      <c r="K188" s="65"/>
      <c r="L188" s="65"/>
      <c r="M188" s="65"/>
      <c r="N188" s="65"/>
      <c r="O188" s="65"/>
      <c r="P188" s="65"/>
    </row>
    <row r="189" spans="4:16" x14ac:dyDescent="0.25">
      <c r="D189" s="65"/>
      <c r="E189" s="65"/>
      <c r="F189" s="65"/>
      <c r="G189" s="65"/>
      <c r="H189" s="65"/>
      <c r="I189" s="65"/>
      <c r="J189" s="65"/>
      <c r="K189" s="65"/>
      <c r="L189" s="65"/>
      <c r="M189" s="65"/>
      <c r="N189" s="65"/>
      <c r="O189" s="65"/>
      <c r="P189" s="65"/>
    </row>
    <row r="190" spans="4:16" x14ac:dyDescent="0.25">
      <c r="D190" s="65"/>
      <c r="E190" s="65"/>
      <c r="F190" s="65"/>
      <c r="G190" s="65"/>
      <c r="H190" s="65"/>
      <c r="I190" s="65"/>
      <c r="J190" s="65"/>
      <c r="K190" s="65"/>
      <c r="L190" s="65"/>
      <c r="M190" s="65"/>
      <c r="N190" s="65"/>
      <c r="O190" s="65"/>
      <c r="P190" s="65"/>
    </row>
    <row r="191" spans="4:16" x14ac:dyDescent="0.25">
      <c r="D191" s="65"/>
      <c r="E191" s="65"/>
      <c r="F191" s="65"/>
      <c r="G191" s="65"/>
      <c r="H191" s="65"/>
      <c r="I191" s="65"/>
      <c r="J191" s="65"/>
      <c r="K191" s="65"/>
      <c r="L191" s="65"/>
      <c r="M191" s="65"/>
      <c r="N191" s="65"/>
      <c r="O191" s="65"/>
      <c r="P191" s="65"/>
    </row>
    <row r="192" spans="4:16" x14ac:dyDescent="0.25">
      <c r="D192" s="65"/>
      <c r="E192" s="65"/>
      <c r="F192" s="65"/>
      <c r="G192" s="65"/>
      <c r="H192" s="65"/>
      <c r="I192" s="65"/>
      <c r="J192" s="65"/>
      <c r="K192" s="65"/>
      <c r="L192" s="65"/>
      <c r="M192" s="65"/>
      <c r="N192" s="65"/>
      <c r="O192" s="65"/>
      <c r="P192" s="65"/>
    </row>
    <row r="193" spans="4:16" x14ac:dyDescent="0.25">
      <c r="D193" s="65"/>
      <c r="E193" s="65"/>
      <c r="F193" s="65"/>
      <c r="G193" s="65"/>
      <c r="H193" s="65"/>
      <c r="I193" s="65"/>
      <c r="J193" s="65"/>
      <c r="K193" s="65"/>
      <c r="L193" s="65"/>
      <c r="M193" s="65"/>
      <c r="N193" s="65"/>
      <c r="O193" s="65"/>
      <c r="P193" s="65"/>
    </row>
    <row r="194" spans="4:16" x14ac:dyDescent="0.25">
      <c r="D194" s="65"/>
      <c r="E194" s="65"/>
      <c r="F194" s="65"/>
      <c r="G194" s="65"/>
      <c r="H194" s="65"/>
      <c r="I194" s="65"/>
      <c r="J194" s="65"/>
      <c r="K194" s="65"/>
      <c r="L194" s="65"/>
      <c r="M194" s="65"/>
      <c r="N194" s="65"/>
      <c r="O194" s="65"/>
      <c r="P194" s="65"/>
    </row>
    <row r="195" spans="4:16" x14ac:dyDescent="0.25">
      <c r="D195" s="65"/>
      <c r="E195" s="65"/>
      <c r="F195" s="65"/>
      <c r="G195" s="65"/>
      <c r="H195" s="65"/>
      <c r="I195" s="65"/>
      <c r="J195" s="65"/>
      <c r="K195" s="65"/>
      <c r="L195" s="65"/>
      <c r="M195" s="65"/>
      <c r="N195" s="65"/>
      <c r="O195" s="65"/>
      <c r="P195" s="65"/>
    </row>
    <row r="196" spans="4:16" x14ac:dyDescent="0.25">
      <c r="D196" s="65"/>
      <c r="E196" s="65"/>
      <c r="F196" s="65"/>
      <c r="G196" s="65"/>
      <c r="H196" s="65"/>
      <c r="I196" s="65"/>
      <c r="J196" s="65"/>
      <c r="K196" s="65"/>
      <c r="L196" s="65"/>
      <c r="M196" s="65"/>
      <c r="N196" s="65"/>
      <c r="O196" s="65"/>
      <c r="P196" s="65"/>
    </row>
    <row r="197" spans="4:16" x14ac:dyDescent="0.25">
      <c r="D197" s="65"/>
      <c r="E197" s="65"/>
      <c r="F197" s="65"/>
      <c r="G197" s="65"/>
      <c r="H197" s="65"/>
      <c r="I197" s="65"/>
      <c r="J197" s="65"/>
      <c r="K197" s="65"/>
      <c r="L197" s="65"/>
      <c r="M197" s="65"/>
      <c r="N197" s="65"/>
      <c r="O197" s="65"/>
      <c r="P197" s="65"/>
    </row>
    <row r="198" spans="4:16" x14ac:dyDescent="0.25">
      <c r="D198" s="65"/>
      <c r="E198" s="65"/>
      <c r="F198" s="65"/>
      <c r="G198" s="65"/>
      <c r="H198" s="65"/>
      <c r="I198" s="65"/>
      <c r="J198" s="65"/>
      <c r="K198" s="65"/>
      <c r="L198" s="65"/>
      <c r="M198" s="65"/>
      <c r="N198" s="65"/>
      <c r="O198" s="65"/>
      <c r="P198" s="65"/>
    </row>
    <row r="199" spans="4:16" x14ac:dyDescent="0.25">
      <c r="D199" s="65"/>
      <c r="E199" s="65"/>
      <c r="F199" s="65"/>
      <c r="G199" s="65"/>
      <c r="H199" s="65"/>
      <c r="I199" s="65"/>
      <c r="J199" s="65"/>
      <c r="K199" s="65"/>
      <c r="L199" s="65"/>
      <c r="M199" s="65"/>
      <c r="N199" s="65"/>
      <c r="O199" s="65"/>
      <c r="P199" s="65"/>
    </row>
    <row r="200" spans="4:16" x14ac:dyDescent="0.25">
      <c r="D200" s="65"/>
      <c r="E200" s="65"/>
      <c r="F200" s="65"/>
      <c r="G200" s="65"/>
      <c r="H200" s="65"/>
      <c r="I200" s="65"/>
      <c r="J200" s="65"/>
      <c r="K200" s="65"/>
      <c r="L200" s="65"/>
      <c r="M200" s="65"/>
      <c r="N200" s="65"/>
      <c r="O200" s="65"/>
      <c r="P200" s="65"/>
    </row>
    <row r="201" spans="4:16" x14ac:dyDescent="0.25">
      <c r="D201" s="65"/>
      <c r="E201" s="65"/>
      <c r="F201" s="65"/>
      <c r="G201" s="65"/>
      <c r="H201" s="65"/>
      <c r="I201" s="65"/>
      <c r="J201" s="65"/>
      <c r="K201" s="65"/>
      <c r="L201" s="65"/>
      <c r="M201" s="65"/>
      <c r="N201" s="65"/>
      <c r="O201" s="65"/>
      <c r="P201" s="65"/>
    </row>
    <row r="202" spans="4:16" x14ac:dyDescent="0.25">
      <c r="D202" s="65"/>
      <c r="E202" s="65"/>
      <c r="F202" s="65"/>
      <c r="G202" s="65"/>
      <c r="H202" s="65"/>
      <c r="I202" s="65"/>
      <c r="J202" s="65"/>
      <c r="K202" s="65"/>
      <c r="L202" s="65"/>
      <c r="M202" s="65"/>
      <c r="N202" s="65"/>
      <c r="O202" s="65"/>
      <c r="P202" s="65"/>
    </row>
    <row r="203" spans="4:16" x14ac:dyDescent="0.25">
      <c r="D203" s="65"/>
      <c r="E203" s="65"/>
      <c r="F203" s="65"/>
      <c r="G203" s="65"/>
      <c r="H203" s="65"/>
      <c r="I203" s="65"/>
      <c r="J203" s="65"/>
      <c r="K203" s="65"/>
      <c r="L203" s="65"/>
      <c r="M203" s="65"/>
      <c r="N203" s="65"/>
      <c r="O203" s="65"/>
      <c r="P203" s="65"/>
    </row>
    <row r="204" spans="4:16" x14ac:dyDescent="0.25">
      <c r="D204" s="65"/>
      <c r="E204" s="65"/>
      <c r="F204" s="65"/>
      <c r="G204" s="65"/>
      <c r="H204" s="65"/>
      <c r="I204" s="65"/>
      <c r="J204" s="65"/>
      <c r="K204" s="65"/>
      <c r="L204" s="65"/>
      <c r="M204" s="65"/>
      <c r="N204" s="65"/>
      <c r="O204" s="65"/>
      <c r="P204" s="65"/>
    </row>
    <row r="205" spans="4:16" x14ac:dyDescent="0.25">
      <c r="D205" s="65"/>
      <c r="E205" s="65"/>
      <c r="F205" s="65"/>
      <c r="G205" s="65"/>
      <c r="H205" s="65"/>
      <c r="I205" s="65"/>
      <c r="J205" s="65"/>
      <c r="K205" s="65"/>
      <c r="L205" s="65"/>
      <c r="M205" s="65"/>
      <c r="N205" s="65"/>
      <c r="O205" s="65"/>
      <c r="P205" s="65"/>
    </row>
    <row r="206" spans="4:16" x14ac:dyDescent="0.25">
      <c r="D206" s="65"/>
      <c r="E206" s="65"/>
      <c r="F206" s="65"/>
      <c r="G206" s="65"/>
      <c r="H206" s="65"/>
      <c r="I206" s="65"/>
      <c r="J206" s="65"/>
      <c r="K206" s="65"/>
      <c r="L206" s="65"/>
      <c r="M206" s="65"/>
      <c r="N206" s="65"/>
      <c r="O206" s="65"/>
      <c r="P206" s="65"/>
    </row>
    <row r="207" spans="4:16" x14ac:dyDescent="0.25">
      <c r="D207" s="65"/>
      <c r="E207" s="65"/>
      <c r="F207" s="65"/>
      <c r="G207" s="65"/>
      <c r="H207" s="65"/>
      <c r="I207" s="65"/>
      <c r="J207" s="65"/>
      <c r="K207" s="65"/>
      <c r="L207" s="65"/>
      <c r="M207" s="65"/>
      <c r="N207" s="65"/>
      <c r="O207" s="65"/>
      <c r="P207" s="65"/>
    </row>
    <row r="208" spans="4:16" x14ac:dyDescent="0.25">
      <c r="D208" s="65"/>
      <c r="E208" s="65"/>
      <c r="F208" s="65"/>
      <c r="G208" s="65"/>
      <c r="H208" s="65"/>
      <c r="I208" s="65"/>
      <c r="J208" s="65"/>
      <c r="K208" s="65"/>
      <c r="L208" s="65"/>
      <c r="M208" s="65"/>
      <c r="N208" s="65"/>
      <c r="O208" s="65"/>
      <c r="P208" s="65"/>
    </row>
    <row r="209" spans="4:16" x14ac:dyDescent="0.25">
      <c r="D209" s="65"/>
      <c r="E209" s="65"/>
      <c r="F209" s="65"/>
      <c r="G209" s="65"/>
      <c r="H209" s="65"/>
      <c r="I209" s="65"/>
      <c r="J209" s="65"/>
      <c r="K209" s="65"/>
      <c r="L209" s="65"/>
      <c r="M209" s="65"/>
      <c r="N209" s="65"/>
      <c r="O209" s="65"/>
      <c r="P209" s="65"/>
    </row>
    <row r="210" spans="4:16" x14ac:dyDescent="0.25">
      <c r="D210" s="65"/>
      <c r="E210" s="65"/>
      <c r="F210" s="65"/>
      <c r="G210" s="65"/>
      <c r="H210" s="65"/>
      <c r="I210" s="65"/>
      <c r="J210" s="65"/>
      <c r="K210" s="65"/>
      <c r="L210" s="65"/>
      <c r="M210" s="65"/>
      <c r="N210" s="65"/>
      <c r="O210" s="65"/>
      <c r="P210" s="65"/>
    </row>
    <row r="211" spans="4:16" x14ac:dyDescent="0.25">
      <c r="D211" s="65"/>
      <c r="E211" s="65"/>
      <c r="F211" s="65"/>
      <c r="G211" s="65"/>
      <c r="H211" s="65"/>
      <c r="I211" s="65"/>
      <c r="J211" s="65"/>
      <c r="K211" s="65"/>
      <c r="L211" s="65"/>
      <c r="M211" s="65"/>
      <c r="N211" s="65"/>
      <c r="O211" s="65"/>
      <c r="P211" s="65"/>
    </row>
    <row r="212" spans="4:16" x14ac:dyDescent="0.25">
      <c r="D212" s="65"/>
      <c r="E212" s="65"/>
      <c r="F212" s="65"/>
      <c r="G212" s="65"/>
      <c r="H212" s="65"/>
      <c r="I212" s="65"/>
      <c r="J212" s="65"/>
      <c r="K212" s="65"/>
      <c r="L212" s="65"/>
      <c r="M212" s="65"/>
      <c r="N212" s="65"/>
      <c r="O212" s="65"/>
      <c r="P212" s="65"/>
    </row>
    <row r="213" spans="4:16" x14ac:dyDescent="0.25">
      <c r="D213" s="65"/>
      <c r="E213" s="65"/>
      <c r="F213" s="65"/>
      <c r="G213" s="65"/>
      <c r="H213" s="65"/>
      <c r="I213" s="65"/>
      <c r="J213" s="65"/>
      <c r="K213" s="65"/>
      <c r="L213" s="65"/>
      <c r="M213" s="65"/>
      <c r="N213" s="65"/>
      <c r="O213" s="65"/>
      <c r="P213" s="65"/>
    </row>
    <row r="214" spans="4:16" x14ac:dyDescent="0.25">
      <c r="D214" s="65"/>
      <c r="E214" s="65"/>
      <c r="F214" s="65"/>
      <c r="G214" s="65"/>
      <c r="H214" s="65"/>
      <c r="I214" s="65"/>
      <c r="J214" s="65"/>
      <c r="K214" s="65"/>
      <c r="L214" s="65"/>
      <c r="M214" s="65"/>
      <c r="N214" s="65"/>
      <c r="O214" s="65"/>
      <c r="P214" s="65"/>
    </row>
    <row r="215" spans="4:16" x14ac:dyDescent="0.25">
      <c r="D215" s="65"/>
      <c r="E215" s="65"/>
      <c r="F215" s="65"/>
      <c r="G215" s="65"/>
      <c r="H215" s="65"/>
      <c r="I215" s="65"/>
      <c r="J215" s="65"/>
      <c r="K215" s="65"/>
      <c r="L215" s="65"/>
      <c r="M215" s="65"/>
      <c r="N215" s="65"/>
      <c r="O215" s="65"/>
      <c r="P215" s="65"/>
    </row>
    <row r="216" spans="4:16" x14ac:dyDescent="0.25">
      <c r="D216" s="65"/>
      <c r="E216" s="65"/>
      <c r="F216" s="65"/>
      <c r="G216" s="65"/>
      <c r="H216" s="65"/>
      <c r="I216" s="65"/>
      <c r="J216" s="65"/>
      <c r="K216" s="65"/>
      <c r="L216" s="65"/>
      <c r="M216" s="65"/>
      <c r="N216" s="65"/>
      <c r="O216" s="65"/>
      <c r="P216" s="65"/>
    </row>
    <row r="217" spans="4:16" x14ac:dyDescent="0.25">
      <c r="D217" s="65"/>
      <c r="E217" s="65"/>
      <c r="F217" s="65"/>
      <c r="G217" s="65"/>
      <c r="H217" s="65"/>
      <c r="I217" s="65"/>
      <c r="J217" s="65"/>
      <c r="K217" s="65"/>
      <c r="L217" s="65"/>
      <c r="M217" s="65"/>
      <c r="N217" s="65"/>
      <c r="O217" s="65"/>
      <c r="P217" s="65"/>
    </row>
    <row r="218" spans="4:16" x14ac:dyDescent="0.25">
      <c r="D218" s="65"/>
      <c r="E218" s="65"/>
      <c r="F218" s="65"/>
      <c r="G218" s="65"/>
      <c r="H218" s="65"/>
      <c r="I218" s="65"/>
      <c r="J218" s="65"/>
      <c r="K218" s="65"/>
      <c r="L218" s="65"/>
      <c r="M218" s="65"/>
      <c r="N218" s="65"/>
      <c r="O218" s="65"/>
      <c r="P218" s="65"/>
    </row>
    <row r="219" spans="4:16" x14ac:dyDescent="0.25">
      <c r="D219" s="65"/>
      <c r="E219" s="65"/>
      <c r="F219" s="65"/>
      <c r="G219" s="65"/>
      <c r="H219" s="65"/>
      <c r="I219" s="65"/>
      <c r="J219" s="65"/>
      <c r="K219" s="65"/>
      <c r="L219" s="65"/>
      <c r="M219" s="65"/>
      <c r="N219" s="65"/>
      <c r="O219" s="65"/>
      <c r="P219" s="65"/>
    </row>
    <row r="220" spans="4:16" x14ac:dyDescent="0.25">
      <c r="D220" s="65"/>
      <c r="E220" s="65"/>
      <c r="F220" s="65"/>
      <c r="G220" s="65"/>
      <c r="H220" s="65"/>
      <c r="I220" s="65"/>
      <c r="J220" s="65"/>
      <c r="K220" s="65"/>
      <c r="L220" s="65"/>
      <c r="M220" s="65"/>
      <c r="N220" s="65"/>
      <c r="O220" s="65"/>
      <c r="P220" s="65"/>
    </row>
    <row r="221" spans="4:16" x14ac:dyDescent="0.25">
      <c r="D221" s="65"/>
      <c r="E221" s="65"/>
      <c r="F221" s="65"/>
      <c r="G221" s="65"/>
      <c r="H221" s="65"/>
      <c r="I221" s="65"/>
      <c r="J221" s="65"/>
      <c r="K221" s="65"/>
      <c r="L221" s="65"/>
      <c r="M221" s="65"/>
      <c r="N221" s="65"/>
      <c r="O221" s="65"/>
      <c r="P221" s="65"/>
    </row>
    <row r="222" spans="4:16" x14ac:dyDescent="0.25">
      <c r="D222" s="65"/>
      <c r="E222" s="65"/>
      <c r="F222" s="65"/>
      <c r="G222" s="65"/>
      <c r="H222" s="65"/>
      <c r="I222" s="65"/>
      <c r="J222" s="65"/>
      <c r="K222" s="65"/>
      <c r="L222" s="65"/>
      <c r="M222" s="65"/>
      <c r="N222" s="65"/>
      <c r="O222" s="65"/>
      <c r="P222" s="65"/>
    </row>
    <row r="223" spans="4:16" x14ac:dyDescent="0.25">
      <c r="D223" s="65"/>
      <c r="E223" s="65"/>
      <c r="F223" s="65"/>
      <c r="G223" s="65"/>
      <c r="H223" s="65"/>
      <c r="I223" s="65"/>
      <c r="J223" s="65"/>
      <c r="K223" s="65"/>
      <c r="L223" s="65"/>
      <c r="M223" s="65"/>
      <c r="N223" s="65"/>
      <c r="O223" s="65"/>
      <c r="P223" s="65"/>
    </row>
    <row r="224" spans="4:16" x14ac:dyDescent="0.25">
      <c r="D224" s="65"/>
      <c r="E224" s="65"/>
      <c r="F224" s="65"/>
      <c r="G224" s="65"/>
      <c r="H224" s="65"/>
      <c r="I224" s="65"/>
      <c r="J224" s="65"/>
      <c r="K224" s="65"/>
      <c r="L224" s="65"/>
      <c r="M224" s="65"/>
      <c r="N224" s="65"/>
      <c r="O224" s="65"/>
      <c r="P224" s="65"/>
    </row>
    <row r="225" spans="4:16" x14ac:dyDescent="0.25">
      <c r="D225" s="65"/>
      <c r="E225" s="65"/>
      <c r="F225" s="65"/>
      <c r="G225" s="65"/>
      <c r="H225" s="65"/>
      <c r="I225" s="65"/>
      <c r="J225" s="65"/>
      <c r="K225" s="65"/>
      <c r="L225" s="65"/>
      <c r="M225" s="65"/>
      <c r="N225" s="65"/>
      <c r="O225" s="65"/>
      <c r="P225" s="65"/>
    </row>
    <row r="226" spans="4:16" x14ac:dyDescent="0.25">
      <c r="D226" s="65"/>
      <c r="E226" s="65"/>
      <c r="F226" s="65"/>
      <c r="G226" s="65"/>
      <c r="H226" s="65"/>
      <c r="I226" s="65"/>
      <c r="J226" s="65"/>
      <c r="K226" s="65"/>
      <c r="L226" s="65"/>
      <c r="M226" s="65"/>
      <c r="N226" s="65"/>
      <c r="O226" s="65"/>
      <c r="P226" s="65"/>
    </row>
    <row r="227" spans="4:16" x14ac:dyDescent="0.25">
      <c r="D227" s="65"/>
      <c r="E227" s="65"/>
      <c r="F227" s="65"/>
      <c r="G227" s="65"/>
      <c r="H227" s="65"/>
      <c r="I227" s="65"/>
      <c r="J227" s="65"/>
      <c r="K227" s="65"/>
      <c r="L227" s="65"/>
      <c r="M227" s="65"/>
      <c r="N227" s="65"/>
      <c r="O227" s="65"/>
      <c r="P227" s="65"/>
    </row>
  </sheetData>
  <protectedRanges>
    <protectedRange sqref="F8:O8 E16 H16 K16 N16 F18:O21 E22 H22 K22 N22 F27:O29 E31 H31 K31 N31 F32:O32 F34:O35 F38:O39 F41:O48" name="Eingabefelder"/>
    <protectedRange sqref="D8:D48" name="Relevanz"/>
    <protectedRange sqref="F10 I10 L10 O10 F16:F17 I16:I17 L16:L17 O16:O17 O22 L22 I22 F22 F26 I26 L26 O26 O31 L31 I31 F31 F40 I40 L40 O40" name="Gessperrte Felder"/>
  </protectedRanges>
  <mergeCells count="14">
    <mergeCell ref="D2:O2"/>
    <mergeCell ref="H4:I4"/>
    <mergeCell ref="K4:L4"/>
    <mergeCell ref="N4:O4"/>
    <mergeCell ref="B8:B14"/>
    <mergeCell ref="E5:F5"/>
    <mergeCell ref="H5:I5"/>
    <mergeCell ref="K5:L5"/>
    <mergeCell ref="N5:O5"/>
    <mergeCell ref="B46:B48"/>
    <mergeCell ref="B17:B29"/>
    <mergeCell ref="B31:B32"/>
    <mergeCell ref="B37:B44"/>
    <mergeCell ref="E4:F4"/>
  </mergeCells>
  <pageMargins left="0.7" right="0.7" top="0.78740157499999996" bottom="0.78740157499999996" header="0.3" footer="0.3"/>
  <pageSetup paperSize="9" orientation="portrait" r:id="rId1"/>
  <ignoredErrors>
    <ignoredError sqref="G10:O10" formulaRange="1"/>
    <ignoredError sqref="F17:O25 G16:N16 G26:O26 F37:O39" unlockedFormula="1"/>
    <ignoredError sqref="F40:O40" formulaRange="1" unlocked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9"/>
  <sheetViews>
    <sheetView zoomScaleNormal="100" workbookViewId="0">
      <selection activeCell="B59" sqref="B59"/>
    </sheetView>
  </sheetViews>
  <sheetFormatPr baseColWidth="10" defaultColWidth="10.7109375" defaultRowHeight="15" x14ac:dyDescent="0.25"/>
  <cols>
    <col min="1" max="1" width="5.42578125" style="37" customWidth="1"/>
    <col min="2" max="2" width="35.42578125" style="37" customWidth="1"/>
    <col min="3" max="3" width="47.42578125" style="37" customWidth="1"/>
    <col min="4" max="4" width="8.28515625" style="41" customWidth="1"/>
    <col min="5" max="8" width="6.28515625" style="37" customWidth="1"/>
    <col min="9" max="9" width="6.28515625" style="48" customWidth="1"/>
    <col min="10" max="20" width="6.28515625" style="37" customWidth="1"/>
    <col min="21" max="16384" width="10.7109375" style="37"/>
  </cols>
  <sheetData>
    <row r="1" spans="1:20" s="42" customFormat="1" ht="15.75" x14ac:dyDescent="0.25">
      <c r="D1" s="43"/>
      <c r="E1" s="42" t="s">
        <v>89</v>
      </c>
      <c r="I1" s="47" t="s">
        <v>90</v>
      </c>
    </row>
    <row r="2" spans="1:20" x14ac:dyDescent="0.25">
      <c r="I2" s="48" t="s">
        <v>91</v>
      </c>
      <c r="M2" s="48" t="s">
        <v>92</v>
      </c>
      <c r="Q2" s="48" t="s">
        <v>93</v>
      </c>
    </row>
    <row r="3" spans="1:20" x14ac:dyDescent="0.25">
      <c r="A3" s="1" t="s">
        <v>9</v>
      </c>
      <c r="B3" s="1" t="s">
        <v>5</v>
      </c>
      <c r="C3" s="1" t="s">
        <v>8</v>
      </c>
      <c r="D3" s="3" t="s">
        <v>6</v>
      </c>
      <c r="E3" s="46" t="s">
        <v>85</v>
      </c>
      <c r="F3" s="46" t="s">
        <v>86</v>
      </c>
      <c r="G3" s="46" t="s">
        <v>87</v>
      </c>
      <c r="H3" s="46" t="s">
        <v>88</v>
      </c>
      <c r="I3" s="49" t="s">
        <v>85</v>
      </c>
      <c r="J3" s="46" t="s">
        <v>86</v>
      </c>
      <c r="K3" s="46" t="s">
        <v>87</v>
      </c>
      <c r="L3" s="46" t="s">
        <v>88</v>
      </c>
      <c r="M3" s="49" t="s">
        <v>85</v>
      </c>
      <c r="N3" s="46" t="s">
        <v>86</v>
      </c>
      <c r="O3" s="46" t="s">
        <v>87</v>
      </c>
      <c r="P3" s="46" t="s">
        <v>88</v>
      </c>
      <c r="Q3" s="49" t="s">
        <v>85</v>
      </c>
      <c r="R3" s="46" t="s">
        <v>86</v>
      </c>
      <c r="S3" s="46" t="s">
        <v>87</v>
      </c>
      <c r="T3" s="46" t="s">
        <v>88</v>
      </c>
    </row>
    <row r="4" spans="1:20" ht="3" customHeight="1" x14ac:dyDescent="0.25">
      <c r="A4" s="2"/>
      <c r="B4" s="2"/>
      <c r="C4" s="2"/>
      <c r="D4" s="4"/>
      <c r="M4" s="48"/>
      <c r="Q4" s="48"/>
    </row>
    <row r="5" spans="1:20" ht="3" customHeight="1" x14ac:dyDescent="0.25">
      <c r="A5" s="5"/>
      <c r="B5" s="5"/>
      <c r="C5" s="5"/>
      <c r="D5" s="6"/>
      <c r="M5" s="48"/>
      <c r="Q5" s="48"/>
    </row>
    <row r="6" spans="1:20" ht="3" customHeight="1" x14ac:dyDescent="0.25">
      <c r="A6" s="5"/>
      <c r="B6" s="5"/>
      <c r="C6" s="5"/>
      <c r="D6" s="6"/>
      <c r="M6" s="48"/>
      <c r="Q6" s="48"/>
    </row>
    <row r="7" spans="1:20" ht="15.75" thickBot="1" x14ac:dyDescent="0.3">
      <c r="A7" s="38" t="s">
        <v>0</v>
      </c>
      <c r="B7" s="39"/>
      <c r="C7" s="39"/>
      <c r="D7" s="40"/>
      <c r="E7" s="44"/>
      <c r="F7" s="44"/>
      <c r="G7" s="44"/>
      <c r="H7" s="44"/>
      <c r="I7" s="50">
        <f>AVERAGE(I8:I22)</f>
        <v>0.61726474041441215</v>
      </c>
      <c r="J7" s="44">
        <f t="shared" ref="J7:L7" si="0">AVERAGE(J8:J22)</f>
        <v>0.47445101674686269</v>
      </c>
      <c r="K7" s="44">
        <f t="shared" si="0"/>
        <v>0.61054168446293733</v>
      </c>
      <c r="L7" s="44">
        <f t="shared" si="0"/>
        <v>0.55571428571428572</v>
      </c>
      <c r="M7" s="50">
        <f>AVERAGE(M8:M22)</f>
        <v>0.51458616898584075</v>
      </c>
      <c r="N7" s="44">
        <f t="shared" ref="N7" si="1">AVERAGE(N8:N22)</f>
        <v>0.33184897593053625</v>
      </c>
      <c r="O7" s="44">
        <f t="shared" ref="O7" si="2">AVERAGE(O8:O22)</f>
        <v>0.50990392936089646</v>
      </c>
      <c r="P7" s="44">
        <f t="shared" ref="P7" si="3">AVERAGE(P8:P22)</f>
        <v>0.42160714285714285</v>
      </c>
      <c r="Q7" s="50">
        <f>AVERAGE(Q8:Q22)</f>
        <v>0.62667063658017708</v>
      </c>
      <c r="R7" s="44">
        <f t="shared" ref="R7" si="4">AVERAGE(R8:R22)</f>
        <v>0.32744570915989357</v>
      </c>
      <c r="S7" s="44">
        <f t="shared" ref="S7" si="5">AVERAGE(S8:S22)</f>
        <v>0.64497264396239784</v>
      </c>
      <c r="T7" s="44">
        <f t="shared" ref="T7" si="6">AVERAGE(T8:T22)</f>
        <v>0.45250000000000001</v>
      </c>
    </row>
    <row r="8" spans="1:20" s="8" customFormat="1" ht="13.35" customHeight="1" x14ac:dyDescent="0.2">
      <c r="B8" s="193" t="s">
        <v>61</v>
      </c>
      <c r="C8" s="10" t="s">
        <v>62</v>
      </c>
      <c r="D8" s="11">
        <v>1</v>
      </c>
      <c r="E8" s="8">
        <f>'Eingabe Bewertung Kriterien'!F8</f>
        <v>0.8</v>
      </c>
      <c r="F8" s="8">
        <f>'Eingabe Bewertung Kriterien'!I8</f>
        <v>0.3</v>
      </c>
      <c r="G8" s="8">
        <f>'Eingabe Bewertung Kriterien'!L8</f>
        <v>0.8</v>
      </c>
      <c r="H8" s="8">
        <f>'Eingabe Bewertung Kriterien'!O8</f>
        <v>0.8</v>
      </c>
      <c r="I8" s="51">
        <f>E8</f>
        <v>0.8</v>
      </c>
      <c r="J8" s="8">
        <f t="shared" ref="J8:L10" si="7">F8</f>
        <v>0.3</v>
      </c>
      <c r="K8" s="8">
        <f t="shared" si="7"/>
        <v>0.8</v>
      </c>
      <c r="L8" s="8">
        <f t="shared" si="7"/>
        <v>0.8</v>
      </c>
      <c r="M8" s="51">
        <f>E8</f>
        <v>0.8</v>
      </c>
      <c r="N8" s="8">
        <f t="shared" ref="N8:P8" si="8">F8</f>
        <v>0.3</v>
      </c>
      <c r="O8" s="8">
        <f t="shared" si="8"/>
        <v>0.8</v>
      </c>
      <c r="P8" s="8">
        <f t="shared" si="8"/>
        <v>0.8</v>
      </c>
      <c r="Q8" s="51">
        <f>E8</f>
        <v>0.8</v>
      </c>
      <c r="R8" s="8">
        <f t="shared" ref="R8:T8" si="9">F8</f>
        <v>0.3</v>
      </c>
      <c r="S8" s="8">
        <f t="shared" si="9"/>
        <v>0.8</v>
      </c>
      <c r="T8" s="8">
        <f t="shared" si="9"/>
        <v>0.8</v>
      </c>
    </row>
    <row r="9" spans="1:20" s="8" customFormat="1" ht="13.35" customHeight="1" x14ac:dyDescent="0.2">
      <c r="B9" s="194"/>
      <c r="C9" s="12" t="s">
        <v>63</v>
      </c>
      <c r="D9" s="13">
        <v>1</v>
      </c>
      <c r="E9" s="8">
        <f>'Eingabe Bewertung Kriterien'!F9</f>
        <v>0.9</v>
      </c>
      <c r="F9" s="8">
        <f>'Eingabe Bewertung Kriterien'!I9</f>
        <v>0.3</v>
      </c>
      <c r="G9" s="8">
        <f>'Eingabe Bewertung Kriterien'!L9</f>
        <v>0.85</v>
      </c>
      <c r="H9" s="8">
        <f>'Eingabe Bewertung Kriterien'!O9</f>
        <v>0.9</v>
      </c>
      <c r="I9" s="51">
        <f t="shared" ref="I9:I10" si="10">E9</f>
        <v>0.9</v>
      </c>
      <c r="J9" s="8">
        <f t="shared" si="7"/>
        <v>0.3</v>
      </c>
      <c r="K9" s="8">
        <f t="shared" si="7"/>
        <v>0.85</v>
      </c>
      <c r="L9" s="8">
        <f t="shared" si="7"/>
        <v>0.9</v>
      </c>
      <c r="M9" s="51">
        <f t="shared" ref="M9" si="11">E9</f>
        <v>0.9</v>
      </c>
      <c r="N9" s="8">
        <f t="shared" ref="N9" si="12">F9</f>
        <v>0.3</v>
      </c>
      <c r="O9" s="8">
        <f t="shared" ref="O9" si="13">G9</f>
        <v>0.85</v>
      </c>
      <c r="P9" s="8">
        <f t="shared" ref="P9" si="14">H9</f>
        <v>0.9</v>
      </c>
      <c r="Q9" s="51">
        <f t="shared" ref="Q9" si="15">E9</f>
        <v>0.9</v>
      </c>
      <c r="R9" s="8">
        <f t="shared" ref="R9" si="16">F9</f>
        <v>0.3</v>
      </c>
      <c r="S9" s="8">
        <f t="shared" ref="S9" si="17">G9</f>
        <v>0.85</v>
      </c>
      <c r="T9" s="8">
        <f t="shared" ref="T9" si="18">H9</f>
        <v>0.9</v>
      </c>
    </row>
    <row r="10" spans="1:20" s="8" customFormat="1" ht="13.35" customHeight="1" thickBot="1" x14ac:dyDescent="0.25">
      <c r="B10" s="194"/>
      <c r="C10" s="14" t="s">
        <v>64</v>
      </c>
      <c r="D10" s="59">
        <v>2</v>
      </c>
      <c r="E10" s="8">
        <f>'Eingabe Bewertung Kriterien'!F10</f>
        <v>0.4375</v>
      </c>
      <c r="F10" s="8">
        <f>'Eingabe Bewertung Kriterien'!I10</f>
        <v>0.82499999999999996</v>
      </c>
      <c r="G10" s="8">
        <f>'Eingabe Bewertung Kriterien'!L10</f>
        <v>0.66249999999999998</v>
      </c>
      <c r="H10" s="8">
        <f>'Eingabe Bewertung Kriterien'!O10</f>
        <v>0.4375</v>
      </c>
      <c r="I10" s="51">
        <f t="shared" si="10"/>
        <v>0.4375</v>
      </c>
      <c r="J10" s="8">
        <f t="shared" si="7"/>
        <v>0.82499999999999996</v>
      </c>
      <c r="K10" s="8">
        <f t="shared" si="7"/>
        <v>0.66249999999999998</v>
      </c>
      <c r="L10" s="8">
        <f t="shared" si="7"/>
        <v>0.4375</v>
      </c>
      <c r="M10" s="61">
        <f>E10/2</f>
        <v>0.21875</v>
      </c>
      <c r="N10" s="62">
        <f t="shared" ref="N10" si="19">F10/2</f>
        <v>0.41249999999999998</v>
      </c>
      <c r="O10" s="62">
        <f t="shared" ref="O10" si="20">G10/2</f>
        <v>0.33124999999999999</v>
      </c>
      <c r="P10" s="62">
        <f t="shared" ref="P10" si="21">H10/2</f>
        <v>0.21875</v>
      </c>
      <c r="Q10" s="61"/>
      <c r="R10" s="62"/>
      <c r="S10" s="62"/>
      <c r="T10" s="62"/>
    </row>
    <row r="11" spans="1:20" s="8" customFormat="1" ht="3" customHeight="1" x14ac:dyDescent="0.2">
      <c r="B11" s="194"/>
      <c r="C11" s="16" t="s">
        <v>15</v>
      </c>
      <c r="D11" s="17"/>
      <c r="I11" s="51"/>
      <c r="M11" s="61"/>
      <c r="N11" s="62"/>
      <c r="O11" s="62"/>
      <c r="P11" s="62"/>
      <c r="Q11" s="61"/>
      <c r="R11" s="62"/>
      <c r="S11" s="62"/>
      <c r="T11" s="62"/>
    </row>
    <row r="12" spans="1:20" s="8" customFormat="1" ht="3" customHeight="1" x14ac:dyDescent="0.2">
      <c r="B12" s="194"/>
      <c r="C12" s="16" t="s">
        <v>16</v>
      </c>
      <c r="D12" s="17"/>
      <c r="I12" s="51"/>
      <c r="M12" s="61"/>
      <c r="N12" s="62"/>
      <c r="O12" s="62"/>
      <c r="P12" s="62"/>
      <c r="Q12" s="61"/>
      <c r="R12" s="62"/>
      <c r="S12" s="62"/>
      <c r="T12" s="62"/>
    </row>
    <row r="13" spans="1:20" s="8" customFormat="1" ht="3" customHeight="1" x14ac:dyDescent="0.2">
      <c r="B13" s="194"/>
      <c r="C13" s="16" t="s">
        <v>17</v>
      </c>
      <c r="D13" s="17"/>
      <c r="I13" s="51"/>
      <c r="M13" s="61"/>
      <c r="N13" s="62"/>
      <c r="O13" s="62"/>
      <c r="P13" s="62"/>
      <c r="Q13" s="61"/>
      <c r="R13" s="62"/>
      <c r="S13" s="62"/>
      <c r="T13" s="62"/>
    </row>
    <row r="14" spans="1:20" s="8" customFormat="1" ht="3" customHeight="1" thickBot="1" x14ac:dyDescent="0.25">
      <c r="B14" s="194"/>
      <c r="C14" s="18" t="s">
        <v>18</v>
      </c>
      <c r="D14" s="19"/>
      <c r="I14" s="51"/>
      <c r="M14" s="61"/>
      <c r="N14" s="62"/>
      <c r="O14" s="62"/>
      <c r="P14" s="62"/>
      <c r="Q14" s="61"/>
      <c r="R14" s="62"/>
      <c r="S14" s="62"/>
      <c r="T14" s="62"/>
    </row>
    <row r="15" spans="1:20" s="8" customFormat="1" ht="13.35" customHeight="1" thickBot="1" x14ac:dyDescent="0.25">
      <c r="B15" s="20" t="s">
        <v>84</v>
      </c>
      <c r="C15" s="21" t="s">
        <v>65</v>
      </c>
      <c r="D15" s="59">
        <v>2</v>
      </c>
      <c r="E15" s="8">
        <f>'Eingabe Bewertung Kriterien'!F15</f>
        <v>1</v>
      </c>
      <c r="F15" s="8">
        <f>'Eingabe Bewertung Kriterien'!I15</f>
        <v>1</v>
      </c>
      <c r="G15" s="8">
        <f>'Eingabe Bewertung Kriterien'!L15</f>
        <v>0.5</v>
      </c>
      <c r="H15" s="8">
        <f>'Eingabe Bewertung Kriterien'!O15</f>
        <v>1</v>
      </c>
      <c r="I15" s="51">
        <f t="shared" ref="I15:I17" si="22">E15</f>
        <v>1</v>
      </c>
      <c r="J15" s="8">
        <f t="shared" ref="J15:J17" si="23">F15</f>
        <v>1</v>
      </c>
      <c r="K15" s="8">
        <f t="shared" ref="K15:K17" si="24">G15</f>
        <v>0.5</v>
      </c>
      <c r="L15" s="8">
        <f t="shared" ref="L15:L17" si="25">H15</f>
        <v>1</v>
      </c>
      <c r="M15" s="61">
        <f>E15/2</f>
        <v>0.5</v>
      </c>
      <c r="N15" s="62">
        <f t="shared" ref="N15:P15" si="26">F15/2</f>
        <v>0.5</v>
      </c>
      <c r="O15" s="62">
        <f t="shared" si="26"/>
        <v>0.25</v>
      </c>
      <c r="P15" s="62">
        <f t="shared" si="26"/>
        <v>0.5</v>
      </c>
      <c r="Q15" s="61"/>
      <c r="R15" s="62"/>
      <c r="S15" s="62"/>
      <c r="T15" s="62"/>
    </row>
    <row r="16" spans="1:20" s="8" customFormat="1" ht="13.35" customHeight="1" thickBot="1" x14ac:dyDescent="0.25">
      <c r="B16" s="9" t="s">
        <v>66</v>
      </c>
      <c r="C16" s="14" t="s">
        <v>67</v>
      </c>
      <c r="D16" s="60">
        <v>1</v>
      </c>
      <c r="E16" s="8">
        <f>'Eingabe Bewertung Kriterien'!F16</f>
        <v>0.80835318290088543</v>
      </c>
      <c r="F16" s="8">
        <f>'Eingabe Bewertung Kriterien'!I16</f>
        <v>0.41222854579946777</v>
      </c>
      <c r="G16" s="8">
        <f>'Eingabe Bewertung Kriterien'!L16</f>
        <v>0.74236321981198972</v>
      </c>
      <c r="H16" s="8">
        <f>'Eingabe Bewertung Kriterien'!O16</f>
        <v>0</v>
      </c>
      <c r="I16" s="51">
        <f t="shared" si="22"/>
        <v>0.80835318290088543</v>
      </c>
      <c r="J16" s="8">
        <f t="shared" si="23"/>
        <v>0.41222854579946777</v>
      </c>
      <c r="K16" s="8">
        <f t="shared" si="24"/>
        <v>0.74236321981198972</v>
      </c>
      <c r="L16" s="8">
        <f t="shared" si="25"/>
        <v>0</v>
      </c>
      <c r="M16" s="61">
        <f>E16</f>
        <v>0.80835318290088543</v>
      </c>
      <c r="N16" s="62">
        <f t="shared" ref="N16:P16" si="27">F16</f>
        <v>0.41222854579946777</v>
      </c>
      <c r="O16" s="62">
        <f t="shared" si="27"/>
        <v>0.74236321981198972</v>
      </c>
      <c r="P16" s="62">
        <f t="shared" si="27"/>
        <v>0</v>
      </c>
      <c r="Q16" s="61">
        <f>E16</f>
        <v>0.80835318290088543</v>
      </c>
      <c r="R16" s="62">
        <f t="shared" ref="R16:T16" si="28">F16</f>
        <v>0.41222854579946777</v>
      </c>
      <c r="S16" s="62">
        <f t="shared" si="28"/>
        <v>0.74236321981198972</v>
      </c>
      <c r="T16" s="62">
        <f t="shared" si="28"/>
        <v>0</v>
      </c>
    </row>
    <row r="17" spans="1:20" s="8" customFormat="1" ht="13.35" customHeight="1" x14ac:dyDescent="0.2">
      <c r="B17" s="195" t="s">
        <v>68</v>
      </c>
      <c r="C17" s="14" t="s">
        <v>69</v>
      </c>
      <c r="D17" s="15">
        <v>1</v>
      </c>
      <c r="E17" s="8">
        <f>'Eingabe Bewertung Kriterien'!F17</f>
        <v>0.125</v>
      </c>
      <c r="F17" s="8">
        <f>'Eingabe Bewertung Kriterien'!I17</f>
        <v>0</v>
      </c>
      <c r="G17" s="8">
        <f>'Eingabe Bewertung Kriterien'!L17</f>
        <v>0.1125</v>
      </c>
      <c r="H17" s="8">
        <f>'Eingabe Bewertung Kriterien'!O17</f>
        <v>6.25E-2</v>
      </c>
      <c r="I17" s="51">
        <f t="shared" si="22"/>
        <v>0.125</v>
      </c>
      <c r="J17" s="8">
        <f t="shared" si="23"/>
        <v>0</v>
      </c>
      <c r="K17" s="8">
        <f t="shared" si="24"/>
        <v>0.1125</v>
      </c>
      <c r="L17" s="8">
        <f t="shared" si="25"/>
        <v>6.25E-2</v>
      </c>
      <c r="M17" s="51">
        <f>E17</f>
        <v>0.125</v>
      </c>
      <c r="N17" s="8">
        <f t="shared" ref="N17" si="29">F17</f>
        <v>0</v>
      </c>
      <c r="O17" s="8">
        <f t="shared" ref="O17" si="30">G17</f>
        <v>0.1125</v>
      </c>
      <c r="P17" s="8">
        <f t="shared" ref="P17" si="31">H17</f>
        <v>6.25E-2</v>
      </c>
      <c r="Q17" s="51">
        <f>E17</f>
        <v>0.125</v>
      </c>
      <c r="R17" s="8">
        <f t="shared" ref="R17" si="32">F17</f>
        <v>0</v>
      </c>
      <c r="S17" s="8">
        <f t="shared" ref="S17" si="33">G17</f>
        <v>0.1125</v>
      </c>
      <c r="T17" s="8">
        <f t="shared" ref="T17" si="34">H17</f>
        <v>6.25E-2</v>
      </c>
    </row>
    <row r="18" spans="1:20" s="8" customFormat="1" ht="3" customHeight="1" x14ac:dyDescent="0.2">
      <c r="B18" s="196"/>
      <c r="C18" s="16" t="s">
        <v>11</v>
      </c>
      <c r="D18" s="17"/>
      <c r="I18" s="51"/>
      <c r="M18" s="51"/>
      <c r="Q18" s="51"/>
    </row>
    <row r="19" spans="1:20" s="8" customFormat="1" ht="3" customHeight="1" x14ac:dyDescent="0.2">
      <c r="B19" s="196"/>
      <c r="C19" s="16" t="s">
        <v>12</v>
      </c>
      <c r="D19" s="17"/>
      <c r="I19" s="51"/>
      <c r="M19" s="51"/>
      <c r="Q19" s="51"/>
    </row>
    <row r="20" spans="1:20" s="8" customFormat="1" ht="3" customHeight="1" x14ac:dyDescent="0.2">
      <c r="B20" s="196"/>
      <c r="C20" s="16" t="s">
        <v>13</v>
      </c>
      <c r="D20" s="17"/>
      <c r="I20" s="51"/>
      <c r="M20" s="51"/>
      <c r="Q20" s="51"/>
    </row>
    <row r="21" spans="1:20" s="8" customFormat="1" ht="3" customHeight="1" x14ac:dyDescent="0.2">
      <c r="B21" s="196"/>
      <c r="C21" s="18" t="s">
        <v>14</v>
      </c>
      <c r="D21" s="19"/>
      <c r="I21" s="51"/>
      <c r="M21" s="51"/>
      <c r="Q21" s="51"/>
    </row>
    <row r="22" spans="1:20" s="8" customFormat="1" ht="14.45" customHeight="1" x14ac:dyDescent="0.2">
      <c r="B22" s="196"/>
      <c r="C22" s="14" t="s">
        <v>94</v>
      </c>
      <c r="I22" s="51">
        <f>AVERAGE(E23:E27)</f>
        <v>0.25</v>
      </c>
      <c r="J22" s="8">
        <f t="shared" ref="J22:L22" si="35">AVERAGE(F23:F27)</f>
        <v>0.48392857142857143</v>
      </c>
      <c r="K22" s="8">
        <f t="shared" si="35"/>
        <v>0.60642857142857143</v>
      </c>
      <c r="L22" s="8">
        <f t="shared" si="35"/>
        <v>0.69</v>
      </c>
      <c r="M22" s="51">
        <f>AVERAGE(E23/2,E27)</f>
        <v>0.25</v>
      </c>
      <c r="N22" s="8">
        <f t="shared" ref="N22:P22" si="36">AVERAGE(F23/2,F27)</f>
        <v>0.39821428571428574</v>
      </c>
      <c r="O22" s="8">
        <f t="shared" si="36"/>
        <v>0.48321428571428571</v>
      </c>
      <c r="P22" s="8">
        <f t="shared" si="36"/>
        <v>0.47</v>
      </c>
      <c r="Q22" s="51">
        <f>E27</f>
        <v>0.5</v>
      </c>
      <c r="R22" s="8">
        <f t="shared" ref="R22:T22" si="37">F27</f>
        <v>0.625</v>
      </c>
      <c r="S22" s="8">
        <f t="shared" si="37"/>
        <v>0.72</v>
      </c>
      <c r="T22" s="8">
        <f t="shared" si="37"/>
        <v>0.5</v>
      </c>
    </row>
    <row r="23" spans="1:20" s="8" customFormat="1" ht="14.25" customHeight="1" x14ac:dyDescent="0.2">
      <c r="B23" s="196"/>
      <c r="C23" s="14" t="s">
        <v>95</v>
      </c>
      <c r="D23" s="15">
        <v>2</v>
      </c>
      <c r="E23" s="8">
        <f>'Eingabe Bewertung Kriterien'!F22</f>
        <v>0</v>
      </c>
      <c r="F23" s="8">
        <f>'Eingabe Bewertung Kriterien'!I22</f>
        <v>0.34285714285714286</v>
      </c>
      <c r="G23" s="8">
        <f>'Eingabe Bewertung Kriterien'!L22</f>
        <v>0.49285714285714288</v>
      </c>
      <c r="H23" s="8">
        <f>'Eingabe Bewertung Kriterien'!O22</f>
        <v>0.88</v>
      </c>
      <c r="I23" s="51"/>
      <c r="M23" s="51"/>
      <c r="Q23" s="51"/>
    </row>
    <row r="24" spans="1:20" s="8" customFormat="1" ht="0.95" customHeight="1" x14ac:dyDescent="0.2">
      <c r="B24" s="196"/>
      <c r="C24" s="16" t="s">
        <v>43</v>
      </c>
      <c r="D24" s="17"/>
      <c r="I24" s="51"/>
      <c r="M24" s="51"/>
      <c r="Q24" s="51"/>
    </row>
    <row r="25" spans="1:20" s="8" customFormat="1" ht="0.95" customHeight="1" x14ac:dyDescent="0.2">
      <c r="B25" s="196"/>
      <c r="C25" s="16" t="s">
        <v>48</v>
      </c>
      <c r="D25" s="17"/>
      <c r="I25" s="51"/>
      <c r="M25" s="51"/>
      <c r="Q25" s="51"/>
    </row>
    <row r="26" spans="1:20" s="8" customFormat="1" ht="0.95" customHeight="1" x14ac:dyDescent="0.2">
      <c r="B26" s="196"/>
      <c r="C26" s="18" t="s">
        <v>44</v>
      </c>
      <c r="D26" s="19"/>
      <c r="I26" s="51"/>
      <c r="M26" s="51"/>
      <c r="Q26" s="51"/>
    </row>
    <row r="27" spans="1:20" s="8" customFormat="1" ht="13.35" customHeight="1" thickBot="1" x14ac:dyDescent="0.25">
      <c r="B27" s="196"/>
      <c r="C27" s="21" t="s">
        <v>96</v>
      </c>
      <c r="D27" s="23">
        <v>1</v>
      </c>
      <c r="E27" s="8">
        <f>'Eingabe Bewertung Kriterien'!F26</f>
        <v>0.5</v>
      </c>
      <c r="F27" s="8">
        <f>'Eingabe Bewertung Kriterien'!I26</f>
        <v>0.625</v>
      </c>
      <c r="G27" s="8">
        <f>'Eingabe Bewertung Kriterien'!L26</f>
        <v>0.72</v>
      </c>
      <c r="H27" s="8">
        <f>'Eingabe Bewertung Kriterien'!O26</f>
        <v>0.5</v>
      </c>
      <c r="I27" s="51"/>
      <c r="M27" s="51"/>
      <c r="Q27" s="51"/>
    </row>
    <row r="28" spans="1:20" s="8" customFormat="1" ht="2.85" customHeight="1" x14ac:dyDescent="0.2">
      <c r="B28" s="196"/>
      <c r="C28" s="16" t="s">
        <v>43</v>
      </c>
      <c r="D28" s="17"/>
      <c r="I28" s="51"/>
      <c r="M28" s="51"/>
      <c r="Q28" s="51"/>
    </row>
    <row r="29" spans="1:20" s="8" customFormat="1" ht="2.85" customHeight="1" x14ac:dyDescent="0.2">
      <c r="B29" s="196"/>
      <c r="C29" s="16" t="s">
        <v>48</v>
      </c>
      <c r="D29" s="17"/>
      <c r="I29" s="51"/>
      <c r="M29" s="51"/>
      <c r="Q29" s="51"/>
    </row>
    <row r="30" spans="1:20" s="8" customFormat="1" ht="2.85" customHeight="1" thickBot="1" x14ac:dyDescent="0.25">
      <c r="B30" s="197"/>
      <c r="C30" s="16" t="s">
        <v>44</v>
      </c>
      <c r="D30" s="17"/>
      <c r="I30" s="51"/>
      <c r="M30" s="51"/>
      <c r="Q30" s="51"/>
    </row>
    <row r="31" spans="1:20" s="8" customFormat="1" ht="13.35" customHeight="1" thickBot="1" x14ac:dyDescent="0.3">
      <c r="A31" s="24" t="s">
        <v>1</v>
      </c>
      <c r="B31" s="25"/>
      <c r="C31" s="25"/>
      <c r="D31" s="26"/>
      <c r="E31" s="45"/>
      <c r="F31" s="45"/>
      <c r="G31" s="45"/>
      <c r="H31" s="45"/>
      <c r="I31" s="50">
        <f>AVERAGE(I32:I33)</f>
        <v>0.27573529411764708</v>
      </c>
      <c r="J31" s="44">
        <f t="shared" ref="J31:L31" si="38">AVERAGE(J32:J33)</f>
        <v>0.74002100840336138</v>
      </c>
      <c r="K31" s="44">
        <f t="shared" si="38"/>
        <v>0.86239495798319332</v>
      </c>
      <c r="L31" s="44">
        <f t="shared" si="38"/>
        <v>6.7500000000000004E-2</v>
      </c>
      <c r="M31" s="50">
        <f>AVERAGE(M32:M33)</f>
        <v>0.27573529411764708</v>
      </c>
      <c r="N31" s="44">
        <f t="shared" ref="N31" si="39">AVERAGE(N32:N33)</f>
        <v>0.74002100840336138</v>
      </c>
      <c r="O31" s="44">
        <f t="shared" ref="O31" si="40">AVERAGE(O32:O33)</f>
        <v>0.86239495798319332</v>
      </c>
      <c r="P31" s="44">
        <f t="shared" ref="P31" si="41">AVERAGE(P32:P33)</f>
        <v>6.7500000000000004E-2</v>
      </c>
      <c r="Q31" s="50">
        <f>AVERAGE(Q32:Q33)</f>
        <v>0.27573529411764708</v>
      </c>
      <c r="R31" s="44">
        <f t="shared" ref="R31" si="42">AVERAGE(R32:R33)</f>
        <v>0.74002100840336138</v>
      </c>
      <c r="S31" s="44">
        <f t="shared" ref="S31" si="43">AVERAGE(S32:S33)</f>
        <v>0.86239495798319332</v>
      </c>
      <c r="T31" s="44">
        <f t="shared" ref="T31" si="44">AVERAGE(T32:T33)</f>
        <v>6.7500000000000004E-2</v>
      </c>
    </row>
    <row r="32" spans="1:20" s="8" customFormat="1" ht="13.35" customHeight="1" thickBot="1" x14ac:dyDescent="0.25">
      <c r="B32" s="198"/>
      <c r="C32" s="21" t="s">
        <v>83</v>
      </c>
      <c r="D32" s="22">
        <v>1</v>
      </c>
      <c r="E32" s="8">
        <f>'Eingabe Bewertung Kriterien'!F31</f>
        <v>0.55147058823529416</v>
      </c>
      <c r="F32" s="8">
        <f>'Eingabe Bewertung Kriterien'!I31</f>
        <v>0.48004201680672265</v>
      </c>
      <c r="G32" s="8">
        <f>'Eingabe Bewertung Kriterien'!L31</f>
        <v>0.72478991596638653</v>
      </c>
      <c r="H32" s="8">
        <f>'Eingabe Bewertung Kriterien'!O31</f>
        <v>0</v>
      </c>
      <c r="I32" s="51">
        <f t="shared" ref="I32:I33" si="45">E32</f>
        <v>0.55147058823529416</v>
      </c>
      <c r="J32" s="8">
        <f t="shared" ref="J32:J33" si="46">F32</f>
        <v>0.48004201680672265</v>
      </c>
      <c r="K32" s="8">
        <f t="shared" ref="K32:K33" si="47">G32</f>
        <v>0.72478991596638653</v>
      </c>
      <c r="L32" s="8">
        <f t="shared" ref="L32:L33" si="48">H32</f>
        <v>0</v>
      </c>
      <c r="M32" s="51">
        <f>E32</f>
        <v>0.55147058823529416</v>
      </c>
      <c r="N32" s="8">
        <f t="shared" ref="N32:N33" si="49">F32</f>
        <v>0.48004201680672265</v>
      </c>
      <c r="O32" s="8">
        <f t="shared" ref="O32:O33" si="50">G32</f>
        <v>0.72478991596638653</v>
      </c>
      <c r="P32" s="8">
        <f t="shared" ref="P32:P33" si="51">H32</f>
        <v>0</v>
      </c>
      <c r="Q32" s="51">
        <f t="shared" ref="Q32:Q33" si="52">E32</f>
        <v>0.55147058823529416</v>
      </c>
      <c r="R32" s="8">
        <f t="shared" ref="R32:R33" si="53">F32</f>
        <v>0.48004201680672265</v>
      </c>
      <c r="S32" s="8">
        <f t="shared" ref="S32:S33" si="54">G32</f>
        <v>0.72478991596638653</v>
      </c>
      <c r="T32" s="8">
        <f t="shared" ref="T32:T33" si="55">H32</f>
        <v>0</v>
      </c>
    </row>
    <row r="33" spans="1:20" s="8" customFormat="1" ht="13.35" customHeight="1" thickBot="1" x14ac:dyDescent="0.25">
      <c r="B33" s="199"/>
      <c r="C33" s="21" t="s">
        <v>60</v>
      </c>
      <c r="D33" s="27">
        <v>1</v>
      </c>
      <c r="E33" s="8">
        <f>'Eingabe Bewertung Kriterien'!F32</f>
        <v>0</v>
      </c>
      <c r="F33" s="8">
        <f>'Eingabe Bewertung Kriterien'!I32</f>
        <v>1</v>
      </c>
      <c r="G33" s="8">
        <f>'Eingabe Bewertung Kriterien'!L32</f>
        <v>1</v>
      </c>
      <c r="H33" s="8">
        <f>'Eingabe Bewertung Kriterien'!O32</f>
        <v>0.13500000000000001</v>
      </c>
      <c r="I33" s="51">
        <f t="shared" si="45"/>
        <v>0</v>
      </c>
      <c r="J33" s="8">
        <f t="shared" si="46"/>
        <v>1</v>
      </c>
      <c r="K33" s="8">
        <f t="shared" si="47"/>
        <v>1</v>
      </c>
      <c r="L33" s="8">
        <f t="shared" si="48"/>
        <v>0.13500000000000001</v>
      </c>
      <c r="M33" s="51">
        <f t="shared" ref="M33" si="56">E33</f>
        <v>0</v>
      </c>
      <c r="N33" s="8">
        <f t="shared" si="49"/>
        <v>1</v>
      </c>
      <c r="O33" s="8">
        <f t="shared" si="50"/>
        <v>1</v>
      </c>
      <c r="P33" s="8">
        <f t="shared" si="51"/>
        <v>0.13500000000000001</v>
      </c>
      <c r="Q33" s="51">
        <f t="shared" si="52"/>
        <v>0</v>
      </c>
      <c r="R33" s="8">
        <f t="shared" si="53"/>
        <v>1</v>
      </c>
      <c r="S33" s="8">
        <f t="shared" si="54"/>
        <v>1</v>
      </c>
      <c r="T33" s="8">
        <f t="shared" si="55"/>
        <v>0.13500000000000001</v>
      </c>
    </row>
    <row r="34" spans="1:20" s="8" customFormat="1" ht="13.35" customHeight="1" thickBot="1" x14ac:dyDescent="0.3">
      <c r="A34" s="24" t="s">
        <v>2</v>
      </c>
      <c r="B34" s="25"/>
      <c r="C34" s="25"/>
      <c r="D34" s="26"/>
      <c r="E34" s="45"/>
      <c r="F34" s="45"/>
      <c r="G34" s="45"/>
      <c r="H34" s="45"/>
      <c r="I34" s="50">
        <f>AVERAGE(I35:I36)</f>
        <v>0.65</v>
      </c>
      <c r="J34" s="44">
        <f t="shared" ref="J34" si="57">AVERAGE(J35:J36)</f>
        <v>0.55000000000000004</v>
      </c>
      <c r="K34" s="44">
        <f t="shared" ref="K34" si="58">AVERAGE(K35:K36)</f>
        <v>0.55000000000000004</v>
      </c>
      <c r="L34" s="44">
        <f t="shared" ref="L34" si="59">AVERAGE(L35:L36)</f>
        <v>0.55000000000000004</v>
      </c>
      <c r="M34" s="50">
        <f>AVERAGE(M35:M36)</f>
        <v>0.52500000000000002</v>
      </c>
      <c r="N34" s="44">
        <f t="shared" ref="N34" si="60">AVERAGE(N35:N36)</f>
        <v>0.375</v>
      </c>
      <c r="O34" s="44">
        <f t="shared" ref="O34" si="61">AVERAGE(O35:O36)</f>
        <v>0.32500000000000001</v>
      </c>
      <c r="P34" s="44">
        <f t="shared" ref="P34" si="62">AVERAGE(P35:P36)</f>
        <v>0.42499999999999999</v>
      </c>
      <c r="Q34" s="50">
        <f>AVERAGE(Q35:Q36)</f>
        <v>0.8</v>
      </c>
      <c r="R34" s="44">
        <f t="shared" ref="R34" si="63">AVERAGE(R35:R36)</f>
        <v>0.4</v>
      </c>
      <c r="S34" s="44">
        <f t="shared" ref="S34" si="64">AVERAGE(S35:S36)</f>
        <v>0.2</v>
      </c>
      <c r="T34" s="44">
        <f t="shared" ref="T34" si="65">AVERAGE(T35:T36)</f>
        <v>0.6</v>
      </c>
    </row>
    <row r="35" spans="1:20" s="8" customFormat="1" ht="13.35" customHeight="1" thickBot="1" x14ac:dyDescent="0.25">
      <c r="B35" s="28" t="s">
        <v>70</v>
      </c>
      <c r="C35" s="21" t="s">
        <v>71</v>
      </c>
      <c r="D35" s="22">
        <v>1</v>
      </c>
      <c r="E35" s="8">
        <f>'Eingabe Bewertung Kriterien'!F34</f>
        <v>0.8</v>
      </c>
      <c r="F35" s="8">
        <f>'Eingabe Bewertung Kriterien'!I34</f>
        <v>0.4</v>
      </c>
      <c r="G35" s="8">
        <f>'Eingabe Bewertung Kriterien'!L34</f>
        <v>0.2</v>
      </c>
      <c r="H35" s="8">
        <f>'Eingabe Bewertung Kriterien'!O34</f>
        <v>0.6</v>
      </c>
      <c r="I35" s="51">
        <f t="shared" ref="I35" si="66">E35</f>
        <v>0.8</v>
      </c>
      <c r="J35" s="8">
        <f t="shared" ref="J35:J36" si="67">F35</f>
        <v>0.4</v>
      </c>
      <c r="K35" s="8">
        <f t="shared" ref="K35:K36" si="68">G35</f>
        <v>0.2</v>
      </c>
      <c r="L35" s="8">
        <f t="shared" ref="L35:L36" si="69">H35</f>
        <v>0.6</v>
      </c>
      <c r="M35" s="51">
        <f>E35</f>
        <v>0.8</v>
      </c>
      <c r="N35" s="8">
        <f t="shared" ref="N35" si="70">F35</f>
        <v>0.4</v>
      </c>
      <c r="O35" s="8">
        <f t="shared" ref="O35" si="71">G35</f>
        <v>0.2</v>
      </c>
      <c r="P35" s="8">
        <f t="shared" ref="P35" si="72">H35</f>
        <v>0.6</v>
      </c>
      <c r="Q35" s="51">
        <f>E35</f>
        <v>0.8</v>
      </c>
      <c r="R35" s="8">
        <f t="shared" ref="R35" si="73">F35</f>
        <v>0.4</v>
      </c>
      <c r="S35" s="8">
        <f t="shared" ref="S35" si="74">G35</f>
        <v>0.2</v>
      </c>
      <c r="T35" s="8">
        <f t="shared" ref="T35" si="75">H35</f>
        <v>0.6</v>
      </c>
    </row>
    <row r="36" spans="1:20" s="8" customFormat="1" ht="13.35" customHeight="1" thickBot="1" x14ac:dyDescent="0.25">
      <c r="B36" s="9" t="s">
        <v>72</v>
      </c>
      <c r="C36" s="21" t="s">
        <v>73</v>
      </c>
      <c r="D36" s="22">
        <v>2</v>
      </c>
      <c r="E36" s="8">
        <f>'Eingabe Bewertung Kriterien'!F35</f>
        <v>0.5</v>
      </c>
      <c r="F36" s="8">
        <f>'Eingabe Bewertung Kriterien'!I35</f>
        <v>0.7</v>
      </c>
      <c r="G36" s="8">
        <f>'Eingabe Bewertung Kriterien'!L35</f>
        <v>0.9</v>
      </c>
      <c r="H36" s="8">
        <f>'Eingabe Bewertung Kriterien'!O35</f>
        <v>0.5</v>
      </c>
      <c r="I36" s="51">
        <f>E36</f>
        <v>0.5</v>
      </c>
      <c r="J36" s="8">
        <f t="shared" si="67"/>
        <v>0.7</v>
      </c>
      <c r="K36" s="8">
        <f t="shared" si="68"/>
        <v>0.9</v>
      </c>
      <c r="L36" s="8">
        <f t="shared" si="69"/>
        <v>0.5</v>
      </c>
      <c r="M36" s="51">
        <f>E36/2</f>
        <v>0.25</v>
      </c>
      <c r="N36" s="8">
        <f t="shared" ref="N36" si="76">F36/2</f>
        <v>0.35</v>
      </c>
      <c r="O36" s="8">
        <f t="shared" ref="O36" si="77">G36/2</f>
        <v>0.45</v>
      </c>
      <c r="P36" s="8">
        <f t="shared" ref="P36" si="78">H36/2</f>
        <v>0.25</v>
      </c>
      <c r="Q36" s="51"/>
    </row>
    <row r="37" spans="1:20" s="8" customFormat="1" ht="13.35" customHeight="1" thickBot="1" x14ac:dyDescent="0.3">
      <c r="A37" s="24" t="s">
        <v>3</v>
      </c>
      <c r="B37" s="25"/>
      <c r="C37" s="25"/>
      <c r="D37" s="26"/>
      <c r="E37" s="45"/>
      <c r="F37" s="45"/>
      <c r="G37" s="45"/>
      <c r="H37" s="45"/>
      <c r="I37" s="50">
        <f>AVERAGE(I38:I49)</f>
        <v>0.45000000000000007</v>
      </c>
      <c r="J37" s="44">
        <f t="shared" ref="J37:L37" si="79">AVERAGE(J38:J49)</f>
        <v>0.52857142857142858</v>
      </c>
      <c r="K37" s="44">
        <f t="shared" si="79"/>
        <v>0.51428571428571435</v>
      </c>
      <c r="L37" s="44">
        <f t="shared" si="79"/>
        <v>0.49523809523809526</v>
      </c>
      <c r="M37" s="50">
        <f>AVERAGE(M38:M49)</f>
        <v>0.34285714285714286</v>
      </c>
      <c r="N37" s="44">
        <f t="shared" ref="N37" si="80">AVERAGE(N38:N49)</f>
        <v>0.42857142857142866</v>
      </c>
      <c r="O37" s="44">
        <f t="shared" ref="O37" si="81">AVERAGE(O38:O49)</f>
        <v>0.43571428571428567</v>
      </c>
      <c r="P37" s="44">
        <f t="shared" ref="P37" si="82">AVERAGE(P38:P49)</f>
        <v>0.40952380952380957</v>
      </c>
      <c r="Q37" s="50">
        <f>AVERAGE(Q38:Q49)</f>
        <v>0.41249999999999998</v>
      </c>
      <c r="R37" s="44">
        <f t="shared" ref="R37" si="83">AVERAGE(R38:R49)</f>
        <v>0.57499999999999996</v>
      </c>
      <c r="S37" s="44">
        <f t="shared" ref="S37" si="84">AVERAGE(S38:S49)</f>
        <v>0.625</v>
      </c>
      <c r="T37" s="44">
        <f t="shared" ref="T37" si="85">AVERAGE(T38:T49)</f>
        <v>0.56666666666666665</v>
      </c>
    </row>
    <row r="38" spans="1:20" s="8" customFormat="1" ht="13.35" customHeight="1" x14ac:dyDescent="0.2">
      <c r="B38" s="193" t="s">
        <v>74</v>
      </c>
      <c r="C38" s="29" t="s">
        <v>75</v>
      </c>
      <c r="D38" s="30">
        <v>1</v>
      </c>
      <c r="E38" s="56">
        <f>'Eingabe Bewertung Kriterien'!F37</f>
        <v>0.45</v>
      </c>
      <c r="F38" s="8">
        <f>'Eingabe Bewertung Kriterien'!I37</f>
        <v>0.3</v>
      </c>
      <c r="G38" s="8">
        <f>'Eingabe Bewertung Kriterien'!L37</f>
        <v>0.39999999999999997</v>
      </c>
      <c r="H38" s="8">
        <f>'Eingabe Bewertung Kriterien'!O37</f>
        <v>0.39999999999999997</v>
      </c>
      <c r="I38" s="51">
        <f t="shared" ref="I38" si="86">E38</f>
        <v>0.45</v>
      </c>
      <c r="J38" s="8">
        <f t="shared" ref="J38" si="87">F38</f>
        <v>0.3</v>
      </c>
      <c r="K38" s="8">
        <f t="shared" ref="K38" si="88">G38</f>
        <v>0.39999999999999997</v>
      </c>
      <c r="L38" s="8">
        <f t="shared" ref="L38" si="89">H38</f>
        <v>0.39999999999999997</v>
      </c>
      <c r="M38" s="51">
        <f>E38</f>
        <v>0.45</v>
      </c>
      <c r="N38" s="8">
        <f t="shared" ref="N38" si="90">F38</f>
        <v>0.3</v>
      </c>
      <c r="O38" s="8">
        <f t="shared" ref="O38" si="91">G38</f>
        <v>0.39999999999999997</v>
      </c>
      <c r="P38" s="8">
        <f t="shared" ref="P38" si="92">H38</f>
        <v>0.39999999999999997</v>
      </c>
      <c r="Q38" s="51">
        <f>E38</f>
        <v>0.45</v>
      </c>
      <c r="R38" s="8">
        <f t="shared" ref="R38" si="93">F38</f>
        <v>0.3</v>
      </c>
      <c r="S38" s="8">
        <f t="shared" ref="S38" si="94">G38</f>
        <v>0.39999999999999997</v>
      </c>
      <c r="T38" s="8">
        <f t="shared" ref="T38" si="95">H38</f>
        <v>0.39999999999999997</v>
      </c>
    </row>
    <row r="39" spans="1:20" s="8" customFormat="1" ht="3" customHeight="1" x14ac:dyDescent="0.2">
      <c r="B39" s="194"/>
      <c r="C39" s="54" t="s">
        <v>46</v>
      </c>
      <c r="D39" s="13">
        <v>1</v>
      </c>
      <c r="I39" s="51"/>
      <c r="M39" s="51"/>
      <c r="Q39" s="51"/>
    </row>
    <row r="40" spans="1:20" s="8" customFormat="1" ht="3" customHeight="1" thickBot="1" x14ac:dyDescent="0.25">
      <c r="B40" s="194"/>
      <c r="C40" s="54" t="s">
        <v>47</v>
      </c>
      <c r="D40" s="22">
        <v>2</v>
      </c>
      <c r="I40" s="51"/>
      <c r="M40" s="51"/>
      <c r="Q40" s="51"/>
    </row>
    <row r="41" spans="1:20" s="8" customFormat="1" ht="13.35" customHeight="1" x14ac:dyDescent="0.2">
      <c r="B41" s="194"/>
      <c r="C41" s="31" t="s">
        <v>76</v>
      </c>
      <c r="D41" s="32"/>
      <c r="E41" s="8">
        <f>'Eingabe Bewertung Kriterien'!F40</f>
        <v>0.5</v>
      </c>
      <c r="F41" s="8">
        <f>'Eingabe Bewertung Kriterien'!I40</f>
        <v>0.70000000000000007</v>
      </c>
      <c r="G41" s="8">
        <f>'Eingabe Bewertung Kriterien'!L40</f>
        <v>0.70000000000000007</v>
      </c>
      <c r="H41" s="8">
        <f>'Eingabe Bewertung Kriterien'!O40</f>
        <v>0.56666666666666665</v>
      </c>
      <c r="I41" s="51">
        <f t="shared" ref="I41" si="96">E41</f>
        <v>0.5</v>
      </c>
      <c r="J41" s="8">
        <f t="shared" ref="J41" si="97">F41</f>
        <v>0.70000000000000007</v>
      </c>
      <c r="K41" s="8">
        <f t="shared" ref="K41" si="98">G41</f>
        <v>0.70000000000000007</v>
      </c>
      <c r="L41" s="8">
        <f t="shared" ref="L41" si="99">H41</f>
        <v>0.56666666666666665</v>
      </c>
      <c r="M41" s="51">
        <f>E41</f>
        <v>0.5</v>
      </c>
      <c r="N41" s="8">
        <f t="shared" ref="N41" si="100">F41</f>
        <v>0.70000000000000007</v>
      </c>
      <c r="O41" s="8">
        <f t="shared" ref="O41" si="101">G41</f>
        <v>0.70000000000000007</v>
      </c>
      <c r="P41" s="8">
        <f t="shared" ref="P41" si="102">H41</f>
        <v>0.56666666666666665</v>
      </c>
      <c r="Q41" s="51">
        <f>E41</f>
        <v>0.5</v>
      </c>
      <c r="R41" s="8">
        <f t="shared" ref="R41" si="103">F41</f>
        <v>0.70000000000000007</v>
      </c>
      <c r="S41" s="8">
        <f t="shared" ref="S41" si="104">G41</f>
        <v>0.70000000000000007</v>
      </c>
      <c r="T41" s="8">
        <f t="shared" ref="T41" si="105">H41</f>
        <v>0.56666666666666665</v>
      </c>
    </row>
    <row r="42" spans="1:20" s="8" customFormat="1" ht="3" customHeight="1" x14ac:dyDescent="0.2">
      <c r="B42" s="196"/>
      <c r="C42" s="54" t="s">
        <v>49</v>
      </c>
      <c r="D42" s="33">
        <v>1</v>
      </c>
      <c r="I42" s="51"/>
      <c r="M42" s="51"/>
      <c r="Q42" s="51"/>
    </row>
    <row r="43" spans="1:20" s="8" customFormat="1" ht="3" customHeight="1" x14ac:dyDescent="0.2">
      <c r="B43" s="196"/>
      <c r="C43" s="54" t="s">
        <v>50</v>
      </c>
      <c r="D43" s="33">
        <v>1</v>
      </c>
      <c r="I43" s="51"/>
      <c r="M43" s="51"/>
      <c r="Q43" s="51"/>
    </row>
    <row r="44" spans="1:20" s="8" customFormat="1" ht="3" customHeight="1" thickBot="1" x14ac:dyDescent="0.25">
      <c r="B44" s="194"/>
      <c r="C44" s="54" t="s">
        <v>51</v>
      </c>
      <c r="D44" s="34">
        <v>2</v>
      </c>
      <c r="I44" s="51"/>
      <c r="M44" s="51"/>
      <c r="Q44" s="51"/>
    </row>
    <row r="45" spans="1:20" s="8" customFormat="1" ht="13.5" thickBot="1" x14ac:dyDescent="0.25">
      <c r="B45" s="200"/>
      <c r="C45" s="35" t="s">
        <v>77</v>
      </c>
      <c r="D45" s="22">
        <v>2</v>
      </c>
      <c r="E45" s="8">
        <f>'Eingabe Bewertung Kriterien'!F44</f>
        <v>0.8</v>
      </c>
      <c r="F45" s="8">
        <f>'Eingabe Bewertung Kriterien'!I44</f>
        <v>0.7</v>
      </c>
      <c r="G45" s="8">
        <f>'Eingabe Bewertung Kriterien'!L44</f>
        <v>0.5</v>
      </c>
      <c r="H45" s="8">
        <f>'Eingabe Bewertung Kriterien'!O44</f>
        <v>0.8</v>
      </c>
      <c r="I45" s="51">
        <f>E45</f>
        <v>0.8</v>
      </c>
      <c r="J45" s="8">
        <f t="shared" ref="J45:J49" si="106">F45</f>
        <v>0.7</v>
      </c>
      <c r="K45" s="8">
        <f t="shared" ref="K45:K49" si="107">G45</f>
        <v>0.5</v>
      </c>
      <c r="L45" s="8">
        <f t="shared" ref="L45:L49" si="108">H45</f>
        <v>0.8</v>
      </c>
      <c r="M45" s="51">
        <f>E45/2</f>
        <v>0.4</v>
      </c>
      <c r="N45" s="8">
        <f t="shared" ref="N45:P45" si="109">F45/2</f>
        <v>0.35</v>
      </c>
      <c r="O45" s="8">
        <f t="shared" si="109"/>
        <v>0.25</v>
      </c>
      <c r="P45" s="8">
        <f t="shared" si="109"/>
        <v>0.4</v>
      </c>
      <c r="Q45" s="51"/>
    </row>
    <row r="46" spans="1:20" s="8" customFormat="1" ht="13.35" customHeight="1" thickBot="1" x14ac:dyDescent="0.25">
      <c r="B46" s="28" t="s">
        <v>78</v>
      </c>
      <c r="C46" s="21" t="s">
        <v>79</v>
      </c>
      <c r="D46" s="22">
        <v>1</v>
      </c>
      <c r="E46" s="8">
        <f>'Eingabe Bewertung Kriterien'!F45</f>
        <v>0.2</v>
      </c>
      <c r="F46" s="8">
        <f>'Eingabe Bewertung Kriterien'!I45</f>
        <v>0.8</v>
      </c>
      <c r="G46" s="8">
        <f>'Eingabe Bewertung Kriterien'!L45</f>
        <v>0.7</v>
      </c>
      <c r="H46" s="8">
        <f>'Eingabe Bewertung Kriterien'!O45</f>
        <v>0.6</v>
      </c>
      <c r="I46" s="51">
        <f t="shared" ref="I46:I49" si="110">E46</f>
        <v>0.2</v>
      </c>
      <c r="J46" s="8">
        <f t="shared" si="106"/>
        <v>0.8</v>
      </c>
      <c r="K46" s="8">
        <f t="shared" si="107"/>
        <v>0.7</v>
      </c>
      <c r="L46" s="8">
        <f t="shared" si="108"/>
        <v>0.6</v>
      </c>
      <c r="M46" s="51">
        <f t="shared" ref="M46:M47" si="111">E46</f>
        <v>0.2</v>
      </c>
      <c r="N46" s="8">
        <f t="shared" ref="N46:N47" si="112">F46</f>
        <v>0.8</v>
      </c>
      <c r="O46" s="8">
        <f t="shared" ref="O46:O47" si="113">G46</f>
        <v>0.7</v>
      </c>
      <c r="P46" s="8">
        <f t="shared" ref="P46:P47" si="114">H46</f>
        <v>0.6</v>
      </c>
      <c r="Q46" s="51">
        <f t="shared" ref="Q46:Q47" si="115">E46</f>
        <v>0.2</v>
      </c>
      <c r="R46" s="8">
        <f t="shared" ref="R46:R47" si="116">F46</f>
        <v>0.8</v>
      </c>
      <c r="S46" s="8">
        <f t="shared" ref="S46:S47" si="117">G46</f>
        <v>0.7</v>
      </c>
      <c r="T46" s="8">
        <f t="shared" ref="T46:T47" si="118">H46</f>
        <v>0.6</v>
      </c>
    </row>
    <row r="47" spans="1:20" s="8" customFormat="1" ht="13.35" customHeight="1" thickBot="1" x14ac:dyDescent="0.25">
      <c r="B47" s="193" t="s">
        <v>80</v>
      </c>
      <c r="C47" s="36" t="s">
        <v>81</v>
      </c>
      <c r="D47" s="22">
        <v>1</v>
      </c>
      <c r="E47" s="8">
        <f>'Eingabe Bewertung Kriterien'!F46</f>
        <v>0.5</v>
      </c>
      <c r="F47" s="8">
        <f>'Eingabe Bewertung Kriterien'!I46</f>
        <v>0.5</v>
      </c>
      <c r="G47" s="8">
        <f>'Eingabe Bewertung Kriterien'!L46</f>
        <v>0.7</v>
      </c>
      <c r="H47" s="8">
        <f>'Eingabe Bewertung Kriterien'!O46</f>
        <v>0.7</v>
      </c>
      <c r="I47" s="51">
        <f t="shared" si="110"/>
        <v>0.5</v>
      </c>
      <c r="J47" s="8">
        <f t="shared" si="106"/>
        <v>0.5</v>
      </c>
      <c r="K47" s="8">
        <f t="shared" si="107"/>
        <v>0.7</v>
      </c>
      <c r="L47" s="8">
        <f t="shared" si="108"/>
        <v>0.7</v>
      </c>
      <c r="M47" s="51">
        <f t="shared" si="111"/>
        <v>0.5</v>
      </c>
      <c r="N47" s="8">
        <f t="shared" si="112"/>
        <v>0.5</v>
      </c>
      <c r="O47" s="8">
        <f t="shared" si="113"/>
        <v>0.7</v>
      </c>
      <c r="P47" s="8">
        <f t="shared" si="114"/>
        <v>0.7</v>
      </c>
      <c r="Q47" s="51">
        <f t="shared" si="115"/>
        <v>0.5</v>
      </c>
      <c r="R47" s="8">
        <f t="shared" si="116"/>
        <v>0.5</v>
      </c>
      <c r="S47" s="8">
        <f t="shared" si="117"/>
        <v>0.7</v>
      </c>
      <c r="T47" s="8">
        <f t="shared" si="118"/>
        <v>0.7</v>
      </c>
    </row>
    <row r="48" spans="1:20" s="8" customFormat="1" ht="13.35" customHeight="1" thickBot="1" x14ac:dyDescent="0.25">
      <c r="B48" s="194"/>
      <c r="C48" s="36" t="s">
        <v>4</v>
      </c>
      <c r="D48" s="22">
        <v>2</v>
      </c>
      <c r="E48" s="8">
        <f>'Eingabe Bewertung Kriterien'!F47</f>
        <v>0.5</v>
      </c>
      <c r="F48" s="8">
        <f>'Eingabe Bewertung Kriterien'!I47</f>
        <v>0.3</v>
      </c>
      <c r="G48" s="8">
        <f>'Eingabe Bewertung Kriterien'!L47</f>
        <v>0.1</v>
      </c>
      <c r="H48" s="8">
        <f>'Eingabe Bewertung Kriterien'!O47</f>
        <v>0.2</v>
      </c>
      <c r="I48" s="51">
        <f t="shared" si="110"/>
        <v>0.5</v>
      </c>
      <c r="J48" s="8">
        <f t="shared" si="106"/>
        <v>0.3</v>
      </c>
      <c r="K48" s="8">
        <f t="shared" si="107"/>
        <v>0.1</v>
      </c>
      <c r="L48" s="8">
        <f t="shared" si="108"/>
        <v>0.2</v>
      </c>
      <c r="M48" s="51">
        <f t="shared" ref="M48:M49" si="119">E48/2</f>
        <v>0.25</v>
      </c>
      <c r="N48" s="8">
        <f t="shared" ref="N48:N49" si="120">F48/2</f>
        <v>0.15</v>
      </c>
      <c r="O48" s="8">
        <f t="shared" ref="O48:O49" si="121">G48/2</f>
        <v>0.05</v>
      </c>
      <c r="P48" s="8">
        <f t="shared" ref="P48:P49" si="122">H48/2</f>
        <v>0.1</v>
      </c>
      <c r="Q48" s="51"/>
    </row>
    <row r="49" spans="2:17" s="8" customFormat="1" ht="13.35" customHeight="1" thickBot="1" x14ac:dyDescent="0.25">
      <c r="B49" s="201"/>
      <c r="C49" s="21" t="s">
        <v>82</v>
      </c>
      <c r="D49" s="22">
        <v>2</v>
      </c>
      <c r="E49" s="8">
        <f>'Eingabe Bewertung Kriterien'!F48</f>
        <v>0.2</v>
      </c>
      <c r="F49" s="8">
        <f>'Eingabe Bewertung Kriterien'!I48</f>
        <v>0.4</v>
      </c>
      <c r="G49" s="8">
        <f>'Eingabe Bewertung Kriterien'!L48</f>
        <v>0.5</v>
      </c>
      <c r="H49" s="8">
        <f>'Eingabe Bewertung Kriterien'!O48</f>
        <v>0.2</v>
      </c>
      <c r="I49" s="51">
        <f t="shared" si="110"/>
        <v>0.2</v>
      </c>
      <c r="J49" s="8">
        <f t="shared" si="106"/>
        <v>0.4</v>
      </c>
      <c r="K49" s="8">
        <f t="shared" si="107"/>
        <v>0.5</v>
      </c>
      <c r="L49" s="8">
        <f t="shared" si="108"/>
        <v>0.2</v>
      </c>
      <c r="M49" s="51">
        <f t="shared" si="119"/>
        <v>0.1</v>
      </c>
      <c r="N49" s="8">
        <f t="shared" si="120"/>
        <v>0.2</v>
      </c>
      <c r="O49" s="8">
        <f t="shared" si="121"/>
        <v>0.25</v>
      </c>
      <c r="P49" s="8">
        <f t="shared" si="122"/>
        <v>0.1</v>
      </c>
      <c r="Q49" s="51"/>
    </row>
  </sheetData>
  <mergeCells count="5">
    <mergeCell ref="B8:B14"/>
    <mergeCell ref="B17:B30"/>
    <mergeCell ref="B32:B33"/>
    <mergeCell ref="B38:B45"/>
    <mergeCell ref="B47:B49"/>
  </mergeCells>
  <pageMargins left="0.7" right="0.7" top="0.78740157499999996" bottom="0.78740157499999996" header="0.3" footer="0.3"/>
  <pageSetup paperSize="9" orientation="portrait" r:id="rId1"/>
  <ignoredErrors>
    <ignoredError sqref="I34:T37" formula="1"/>
  </ignoredErrors>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3</vt:i4>
      </vt:variant>
    </vt:vector>
  </HeadingPairs>
  <TitlesOfParts>
    <vt:vector size="3" baseType="lpstr">
      <vt:lpstr>Variantenvergleich</vt:lpstr>
      <vt:lpstr>Eingabe Bewertung Kriterien</vt:lpstr>
      <vt:lpstr>Berechnungen</vt:lpstr>
    </vt:vector>
  </TitlesOfParts>
  <Company>Fraunhofer ISI</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hi</dc:creator>
  <cp:lastModifiedBy>MG</cp:lastModifiedBy>
  <dcterms:created xsi:type="dcterms:W3CDTF">2014-06-16T18:08:32Z</dcterms:created>
  <dcterms:modified xsi:type="dcterms:W3CDTF">2018-04-19T08:01:00Z</dcterms:modified>
</cp:coreProperties>
</file>